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9900" windowHeight="7035"/>
  </bookViews>
  <sheets>
    <sheet name="Find C5" sheetId="2" r:id="rId1"/>
    <sheet name="Check C5" sheetId="1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" i="2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2"/>
  <c r="A69"/>
  <c r="A70" s="1"/>
  <c r="A71" s="1"/>
  <c r="A72" s="1"/>
  <c r="A73" s="1"/>
  <c r="A74" s="1"/>
  <c r="A68"/>
  <c r="A67"/>
  <c r="A66"/>
  <c r="A59"/>
  <c r="A60" s="1"/>
  <c r="A61" s="1"/>
  <c r="A62" s="1"/>
  <c r="A63" s="1"/>
  <c r="A64" s="1"/>
  <c r="A65" s="1"/>
  <c r="A58"/>
  <c r="A57"/>
  <c r="A50"/>
  <c r="A51" s="1"/>
  <c r="A52" s="1"/>
  <c r="A53" s="1"/>
  <c r="A54" s="1"/>
  <c r="A55" s="1"/>
  <c r="A56" s="1"/>
  <c r="A49"/>
  <c r="A48"/>
  <c r="A40"/>
  <c r="A41" s="1"/>
  <c r="A42" s="1"/>
  <c r="A43" s="1"/>
  <c r="A44" s="1"/>
  <c r="A45" s="1"/>
  <c r="A46" s="1"/>
  <c r="A47" s="1"/>
  <c r="A39"/>
  <c r="A31"/>
  <c r="A32" s="1"/>
  <c r="A33" s="1"/>
  <c r="A34" s="1"/>
  <c r="A35" s="1"/>
  <c r="A36" s="1"/>
  <c r="A37" s="1"/>
  <c r="A38" s="1"/>
  <c r="A30"/>
  <c r="A22"/>
  <c r="A23" s="1"/>
  <c r="A24" s="1"/>
  <c r="A25" s="1"/>
  <c r="A26" s="1"/>
  <c r="A27" s="1"/>
  <c r="A28" s="1"/>
  <c r="A29" s="1"/>
  <c r="A21"/>
  <c r="A15"/>
  <c r="A16" s="1"/>
  <c r="A17" s="1"/>
  <c r="A18" s="1"/>
  <c r="A19" s="1"/>
  <c r="A20" s="1"/>
  <c r="A14"/>
  <c r="A13"/>
  <c r="A12"/>
  <c r="A10"/>
  <c r="A5"/>
  <c r="A6" s="1"/>
  <c r="A7" s="1"/>
  <c r="A8" s="1"/>
  <c r="A9" s="1"/>
  <c r="A4"/>
  <c r="G5"/>
  <c r="B2" i="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Q2" l="1"/>
  <c r="C52" s="1"/>
  <c r="D52" s="1"/>
  <c r="E52" s="1"/>
  <c r="Q1"/>
  <c r="C7" l="1"/>
  <c r="D7" s="1"/>
  <c r="E7" s="1"/>
  <c r="C39"/>
  <c r="D39" s="1"/>
  <c r="E39" s="1"/>
  <c r="C71"/>
  <c r="D71" s="1"/>
  <c r="E71" s="1"/>
  <c r="C37"/>
  <c r="D37" s="1"/>
  <c r="E37" s="1"/>
  <c r="C24"/>
  <c r="D24" s="1"/>
  <c r="E24" s="1"/>
  <c r="C2"/>
  <c r="D2" s="1"/>
  <c r="E2" s="1"/>
  <c r="C34"/>
  <c r="D34" s="1"/>
  <c r="E34" s="1"/>
  <c r="C66"/>
  <c r="D66" s="1"/>
  <c r="E66" s="1"/>
  <c r="C33"/>
  <c r="D33" s="1"/>
  <c r="E33" s="1"/>
  <c r="C12"/>
  <c r="D12" s="1"/>
  <c r="E12" s="1"/>
  <c r="C76"/>
  <c r="D76" s="1"/>
  <c r="E76" s="1"/>
  <c r="C19"/>
  <c r="D19" s="1"/>
  <c r="E19" s="1"/>
  <c r="C51"/>
  <c r="D51" s="1"/>
  <c r="E51" s="1"/>
  <c r="C83"/>
  <c r="D83" s="1"/>
  <c r="E83" s="1"/>
  <c r="C65"/>
  <c r="D65" s="1"/>
  <c r="E65" s="1"/>
  <c r="C48"/>
  <c r="D48" s="1"/>
  <c r="E48" s="1"/>
  <c r="C14"/>
  <c r="D14" s="1"/>
  <c r="E14" s="1"/>
  <c r="C30"/>
  <c r="D30" s="1"/>
  <c r="E30" s="1"/>
  <c r="C46"/>
  <c r="D46" s="1"/>
  <c r="E46" s="1"/>
  <c r="C62"/>
  <c r="D62" s="1"/>
  <c r="E62" s="1"/>
  <c r="C78"/>
  <c r="D78" s="1"/>
  <c r="E78" s="1"/>
  <c r="C25"/>
  <c r="D25" s="1"/>
  <c r="E25" s="1"/>
  <c r="C57"/>
  <c r="D57" s="1"/>
  <c r="E57" s="1"/>
  <c r="C4"/>
  <c r="D4" s="1"/>
  <c r="E4" s="1"/>
  <c r="C36"/>
  <c r="D36" s="1"/>
  <c r="E36" s="1"/>
  <c r="C72"/>
  <c r="D72" s="1"/>
  <c r="E72" s="1"/>
  <c r="C15"/>
  <c r="D15" s="1"/>
  <c r="E15" s="1"/>
  <c r="C31"/>
  <c r="D31" s="1"/>
  <c r="E31" s="1"/>
  <c r="C47"/>
  <c r="D47" s="1"/>
  <c r="E47" s="1"/>
  <c r="C63"/>
  <c r="D63" s="1"/>
  <c r="E63" s="1"/>
  <c r="C79"/>
  <c r="D79" s="1"/>
  <c r="E79" s="1"/>
  <c r="C21"/>
  <c r="D21" s="1"/>
  <c r="E21" s="1"/>
  <c r="C53"/>
  <c r="D53" s="1"/>
  <c r="E53" s="1"/>
  <c r="C8"/>
  <c r="D8" s="1"/>
  <c r="E8" s="1"/>
  <c r="C40"/>
  <c r="D40" s="1"/>
  <c r="E40" s="1"/>
  <c r="C68"/>
  <c r="D68" s="1"/>
  <c r="E68" s="1"/>
  <c r="C10"/>
  <c r="D10" s="1"/>
  <c r="E10" s="1"/>
  <c r="C26"/>
  <c r="D26" s="1"/>
  <c r="E26" s="1"/>
  <c r="C42"/>
  <c r="D42" s="1"/>
  <c r="E42" s="1"/>
  <c r="C58"/>
  <c r="D58" s="1"/>
  <c r="E58" s="1"/>
  <c r="C74"/>
  <c r="D74" s="1"/>
  <c r="E74" s="1"/>
  <c r="C17"/>
  <c r="D17" s="1"/>
  <c r="E17" s="1"/>
  <c r="C49"/>
  <c r="D49" s="1"/>
  <c r="E49" s="1"/>
  <c r="C81"/>
  <c r="D81" s="1"/>
  <c r="E81" s="1"/>
  <c r="C28"/>
  <c r="D28" s="1"/>
  <c r="E28" s="1"/>
  <c r="C60"/>
  <c r="D60" s="1"/>
  <c r="E60" s="1"/>
  <c r="C23"/>
  <c r="D23" s="1"/>
  <c r="E23" s="1"/>
  <c r="C55"/>
  <c r="D55" s="1"/>
  <c r="E55" s="1"/>
  <c r="C5"/>
  <c r="D5" s="1"/>
  <c r="E5" s="1"/>
  <c r="C73"/>
  <c r="D73" s="1"/>
  <c r="E73" s="1"/>
  <c r="C56"/>
  <c r="D56" s="1"/>
  <c r="E56" s="1"/>
  <c r="C18"/>
  <c r="D18" s="1"/>
  <c r="E18" s="1"/>
  <c r="C50"/>
  <c r="D50" s="1"/>
  <c r="E50" s="1"/>
  <c r="C82"/>
  <c r="D82" s="1"/>
  <c r="E82" s="1"/>
  <c r="C61"/>
  <c r="D61" s="1"/>
  <c r="E61" s="1"/>
  <c r="C44"/>
  <c r="D44" s="1"/>
  <c r="E44" s="1"/>
  <c r="C3"/>
  <c r="D3" s="1"/>
  <c r="E3" s="1"/>
  <c r="C35"/>
  <c r="D35" s="1"/>
  <c r="E35" s="1"/>
  <c r="C67"/>
  <c r="D67" s="1"/>
  <c r="E67" s="1"/>
  <c r="C29"/>
  <c r="D29" s="1"/>
  <c r="E29" s="1"/>
  <c r="C16"/>
  <c r="D16" s="1"/>
  <c r="E16" s="1"/>
  <c r="C80"/>
  <c r="D80" s="1"/>
  <c r="E80" s="1"/>
  <c r="C11"/>
  <c r="D11" s="1"/>
  <c r="E11" s="1"/>
  <c r="C27"/>
  <c r="D27" s="1"/>
  <c r="E27" s="1"/>
  <c r="C43"/>
  <c r="D43" s="1"/>
  <c r="E43" s="1"/>
  <c r="C59"/>
  <c r="D59" s="1"/>
  <c r="E59" s="1"/>
  <c r="C75"/>
  <c r="D75" s="1"/>
  <c r="E75" s="1"/>
  <c r="C13"/>
  <c r="D13" s="1"/>
  <c r="E13" s="1"/>
  <c r="C45"/>
  <c r="D45" s="1"/>
  <c r="E45" s="1"/>
  <c r="C77"/>
  <c r="D77" s="1"/>
  <c r="E77" s="1"/>
  <c r="C32"/>
  <c r="D32" s="1"/>
  <c r="E32" s="1"/>
  <c r="C64"/>
  <c r="D64" s="1"/>
  <c r="E64" s="1"/>
  <c r="C6"/>
  <c r="D6" s="1"/>
  <c r="E6" s="1"/>
  <c r="C22"/>
  <c r="D22" s="1"/>
  <c r="E22" s="1"/>
  <c r="C38"/>
  <c r="D38" s="1"/>
  <c r="E38" s="1"/>
  <c r="C54"/>
  <c r="D54" s="1"/>
  <c r="E54" s="1"/>
  <c r="C70"/>
  <c r="D70" s="1"/>
  <c r="E70" s="1"/>
  <c r="C9"/>
  <c r="D9" s="1"/>
  <c r="E9" s="1"/>
  <c r="C41"/>
  <c r="D41" s="1"/>
  <c r="E41" s="1"/>
  <c r="C69"/>
  <c r="D69" s="1"/>
  <c r="E69" s="1"/>
  <c r="C20"/>
  <c r="D20" s="1"/>
  <c r="E20" s="1"/>
</calcChain>
</file>

<file path=xl/sharedStrings.xml><?xml version="1.0" encoding="utf-8"?>
<sst xmlns="http://schemas.openxmlformats.org/spreadsheetml/2006/main" count="21" uniqueCount="13">
  <si>
    <t>C1</t>
  </si>
  <si>
    <t>R1</t>
  </si>
  <si>
    <t>R2</t>
  </si>
  <si>
    <t>C2</t>
  </si>
  <si>
    <t>Term 1</t>
  </si>
  <si>
    <t>Term 2</t>
  </si>
  <si>
    <t>s</t>
  </si>
  <si>
    <t>Frequency (f)</t>
  </si>
  <si>
    <t>H(s)</t>
  </si>
  <si>
    <t>Gain (dB)</t>
  </si>
  <si>
    <t>Gain (V/V)</t>
  </si>
  <si>
    <t>H</t>
  </si>
  <si>
    <t>f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</si>
</sst>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11" fontId="0" fillId="0" borderId="0" xfId="0" applyNumberFormat="1" applyFill="1"/>
    <xf numFmtId="0" fontId="1" fillId="0" borderId="0" xfId="0" applyFont="1"/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0" fillId="2" borderId="0" xfId="0" applyNumberFormat="1" applyFill="1"/>
    <xf numFmtId="0" fontId="0" fillId="2" borderId="0" xfId="0" applyFill="1"/>
    <xf numFmtId="0" fontId="0" fillId="2" borderId="0" xfId="0" applyNumberFormat="1" applyFill="1"/>
    <xf numFmtId="2" fontId="0" fillId="2" borderId="0" xfId="0" applyNumberFormat="1" applyFill="1"/>
    <xf numFmtId="0" fontId="0" fillId="0" borderId="0" xfId="0" applyAlignment="1">
      <alignment horizontal="right"/>
    </xf>
    <xf numFmtId="11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'Find C5'!$A$2:$A$74</c:f>
              <c:numCache>
                <c:formatCode>0.00E+00</c:formatCode>
                <c:ptCount val="73"/>
                <c:pt idx="0">
                  <c:v>9.9999999999999998E-13</c:v>
                </c:pt>
                <c:pt idx="1">
                  <c:v>2E-12</c:v>
                </c:pt>
                <c:pt idx="2">
                  <c:v>3.0000000000000001E-12</c:v>
                </c:pt>
                <c:pt idx="3">
                  <c:v>3.9999999999999999E-12</c:v>
                </c:pt>
                <c:pt idx="4">
                  <c:v>4.9999999999999997E-12</c:v>
                </c:pt>
                <c:pt idx="5">
                  <c:v>5.9999999999999995E-12</c:v>
                </c:pt>
                <c:pt idx="6">
                  <c:v>6.9999999999999993E-12</c:v>
                </c:pt>
                <c:pt idx="7">
                  <c:v>7.9999999999999998E-12</c:v>
                </c:pt>
                <c:pt idx="8">
                  <c:v>8.9999999999999996E-12</c:v>
                </c:pt>
                <c:pt idx="9">
                  <c:v>9.9999999999999994E-12</c:v>
                </c:pt>
                <c:pt idx="10">
                  <c:v>1.9999999999999999E-11</c:v>
                </c:pt>
                <c:pt idx="11">
                  <c:v>3E-11</c:v>
                </c:pt>
                <c:pt idx="12">
                  <c:v>3.9999999999999998E-11</c:v>
                </c:pt>
                <c:pt idx="13">
                  <c:v>4.9999999999999995E-11</c:v>
                </c:pt>
                <c:pt idx="14">
                  <c:v>6E-11</c:v>
                </c:pt>
                <c:pt idx="15">
                  <c:v>7.0000000000000004E-11</c:v>
                </c:pt>
                <c:pt idx="16">
                  <c:v>8.0000000000000008E-11</c:v>
                </c:pt>
                <c:pt idx="17">
                  <c:v>9.0000000000000012E-11</c:v>
                </c:pt>
                <c:pt idx="18">
                  <c:v>1.0000000000000002E-10</c:v>
                </c:pt>
                <c:pt idx="19">
                  <c:v>2.0000000000000003E-10</c:v>
                </c:pt>
                <c:pt idx="20">
                  <c:v>3.0000000000000005E-10</c:v>
                </c:pt>
                <c:pt idx="21">
                  <c:v>4.0000000000000007E-10</c:v>
                </c:pt>
                <c:pt idx="22">
                  <c:v>5.0000000000000003E-10</c:v>
                </c:pt>
                <c:pt idx="23">
                  <c:v>6E-10</c:v>
                </c:pt>
                <c:pt idx="24">
                  <c:v>6.9999999999999996E-10</c:v>
                </c:pt>
                <c:pt idx="25">
                  <c:v>7.9999999999999993E-10</c:v>
                </c:pt>
                <c:pt idx="26">
                  <c:v>8.9999999999999989E-10</c:v>
                </c:pt>
                <c:pt idx="27">
                  <c:v>9.9999999999999986E-10</c:v>
                </c:pt>
                <c:pt idx="28">
                  <c:v>1.9999999999999997E-9</c:v>
                </c:pt>
                <c:pt idx="29">
                  <c:v>2.9999999999999996E-9</c:v>
                </c:pt>
                <c:pt idx="30">
                  <c:v>3.9999999999999994E-9</c:v>
                </c:pt>
                <c:pt idx="31">
                  <c:v>4.9999999999999993E-9</c:v>
                </c:pt>
                <c:pt idx="32">
                  <c:v>5.9999999999999991E-9</c:v>
                </c:pt>
                <c:pt idx="33">
                  <c:v>6.999999999999999E-9</c:v>
                </c:pt>
                <c:pt idx="34">
                  <c:v>7.9999999999999988E-9</c:v>
                </c:pt>
                <c:pt idx="35">
                  <c:v>8.9999999999999995E-9</c:v>
                </c:pt>
                <c:pt idx="36">
                  <c:v>1E-8</c:v>
                </c:pt>
                <c:pt idx="37">
                  <c:v>2E-8</c:v>
                </c:pt>
                <c:pt idx="38">
                  <c:v>3.0000000000000004E-8</c:v>
                </c:pt>
                <c:pt idx="39">
                  <c:v>4.0000000000000001E-8</c:v>
                </c:pt>
                <c:pt idx="40">
                  <c:v>4.9999999999999998E-8</c:v>
                </c:pt>
                <c:pt idx="41">
                  <c:v>5.9999999999999995E-8</c:v>
                </c:pt>
                <c:pt idx="42">
                  <c:v>6.9999999999999992E-8</c:v>
                </c:pt>
                <c:pt idx="43">
                  <c:v>7.9999999999999988E-8</c:v>
                </c:pt>
                <c:pt idx="44">
                  <c:v>8.9999999999999985E-8</c:v>
                </c:pt>
                <c:pt idx="45">
                  <c:v>9.9999999999999982E-8</c:v>
                </c:pt>
                <c:pt idx="46">
                  <c:v>1.9999999999999999E-7</c:v>
                </c:pt>
                <c:pt idx="47">
                  <c:v>2.9999999999999999E-7</c:v>
                </c:pt>
                <c:pt idx="48">
                  <c:v>3.9999999999999998E-7</c:v>
                </c:pt>
                <c:pt idx="49">
                  <c:v>4.9999999999999998E-7</c:v>
                </c:pt>
                <c:pt idx="50">
                  <c:v>5.9999999999999997E-7</c:v>
                </c:pt>
                <c:pt idx="51">
                  <c:v>6.9999999999999997E-7</c:v>
                </c:pt>
                <c:pt idx="52">
                  <c:v>7.9999999999999996E-7</c:v>
                </c:pt>
                <c:pt idx="53">
                  <c:v>8.9999999999999996E-7</c:v>
                </c:pt>
                <c:pt idx="54">
                  <c:v>9.9999999999999995E-7</c:v>
                </c:pt>
                <c:pt idx="55">
                  <c:v>1.9999999999999999E-6</c:v>
                </c:pt>
                <c:pt idx="56">
                  <c:v>3.0000000000000001E-6</c:v>
                </c:pt>
                <c:pt idx="57">
                  <c:v>3.9999999999999998E-6</c:v>
                </c:pt>
                <c:pt idx="58">
                  <c:v>4.9999999999999996E-6</c:v>
                </c:pt>
                <c:pt idx="59">
                  <c:v>5.9999999999999993E-6</c:v>
                </c:pt>
                <c:pt idx="60">
                  <c:v>6.999999999999999E-6</c:v>
                </c:pt>
                <c:pt idx="61">
                  <c:v>7.9999999999999996E-6</c:v>
                </c:pt>
                <c:pt idx="62">
                  <c:v>9.0000000000000002E-6</c:v>
                </c:pt>
                <c:pt idx="63">
                  <c:v>1.0000000000000001E-5</c:v>
                </c:pt>
                <c:pt idx="64">
                  <c:v>2.0000000000000002E-5</c:v>
                </c:pt>
                <c:pt idx="65">
                  <c:v>3.0000000000000004E-5</c:v>
                </c:pt>
                <c:pt idx="66">
                  <c:v>4.0000000000000003E-5</c:v>
                </c:pt>
                <c:pt idx="67">
                  <c:v>5.0000000000000002E-5</c:v>
                </c:pt>
                <c:pt idx="68">
                  <c:v>6.0000000000000002E-5</c:v>
                </c:pt>
                <c:pt idx="69">
                  <c:v>7.0000000000000007E-5</c:v>
                </c:pt>
                <c:pt idx="70">
                  <c:v>8.0000000000000007E-5</c:v>
                </c:pt>
                <c:pt idx="71">
                  <c:v>9.0000000000000006E-5</c:v>
                </c:pt>
                <c:pt idx="72">
                  <c:v>1E-4</c:v>
                </c:pt>
              </c:numCache>
            </c:numRef>
          </c:xVal>
          <c:yVal>
            <c:numRef>
              <c:f>'Find C5'!$D$2:$D$74</c:f>
              <c:numCache>
                <c:formatCode>General</c:formatCode>
                <c:ptCount val="73"/>
                <c:pt idx="0">
                  <c:v>-2.3872496377493158E-2</c:v>
                </c:pt>
                <c:pt idx="1">
                  <c:v>-2.3905893966561446E-2</c:v>
                </c:pt>
                <c:pt idx="2">
                  <c:v>-2.3940080012678965E-2</c:v>
                </c:pt>
                <c:pt idx="3">
                  <c:v>-2.3975054497253283E-2</c:v>
                </c:pt>
                <c:pt idx="4">
                  <c:v>-2.4010817401199439E-2</c:v>
                </c:pt>
                <c:pt idx="5">
                  <c:v>-2.4047368705045299E-2</c:v>
                </c:pt>
                <c:pt idx="6">
                  <c:v>-2.4084708388875442E-2</c:v>
                </c:pt>
                <c:pt idx="7">
                  <c:v>-2.412283643237079E-2</c:v>
                </c:pt>
                <c:pt idx="8">
                  <c:v>-2.4161752814760198E-2</c:v>
                </c:pt>
                <c:pt idx="9">
                  <c:v>-2.4201457514838834E-2</c:v>
                </c:pt>
                <c:pt idx="10">
                  <c:v>-2.464185701934421E-2</c:v>
                </c:pt>
                <c:pt idx="11">
                  <c:v>-2.5161061795304342E-2</c:v>
                </c:pt>
                <c:pt idx="12">
                  <c:v>-2.5759043576814297E-2</c:v>
                </c:pt>
                <c:pt idx="13">
                  <c:v>-2.6435769819037884E-2</c:v>
                </c:pt>
                <c:pt idx="14">
                  <c:v>-2.7191203704129106E-2</c:v>
                </c:pt>
                <c:pt idx="15">
                  <c:v>-2.8025304147899478E-2</c:v>
                </c:pt>
                <c:pt idx="16">
                  <c:v>-2.8938025807264171E-2</c:v>
                </c:pt>
                <c:pt idx="17">
                  <c:v>-2.9929319088445278E-2</c:v>
                </c:pt>
                <c:pt idx="18">
                  <c:v>-3.0999130155911589E-2</c:v>
                </c:pt>
                <c:pt idx="19">
                  <c:v>-4.6000864152234137E-2</c:v>
                </c:pt>
                <c:pt idx="20">
                  <c:v>-6.8764132936501646E-2</c:v>
                </c:pt>
                <c:pt idx="21">
                  <c:v>-9.9167333335262439E-2</c:v>
                </c:pt>
                <c:pt idx="22">
                  <c:v>-0.13705035105372462</c:v>
                </c:pt>
                <c:pt idx="23">
                  <c:v>-0.18221730989970458</c:v>
                </c:pt>
                <c:pt idx="24">
                  <c:v>-0.23443983775565497</c:v>
                </c:pt>
                <c:pt idx="25">
                  <c:v>-0.29346073904981124</c:v>
                </c:pt>
                <c:pt idx="26">
                  <c:v>-0.35899795608873047</c:v>
                </c:pt>
                <c:pt idx="27">
                  <c:v>-0.43074870029417506</c:v>
                </c:pt>
                <c:pt idx="28">
                  <c:v>-1.4165211825407134</c:v>
                </c:pt>
                <c:pt idx="29">
                  <c:v>-2.6708576325425208</c:v>
                </c:pt>
                <c:pt idx="30">
                  <c:v>-3.9728532390919327</c:v>
                </c:pt>
                <c:pt idx="31">
                  <c:v>-5.2184995563503458</c:v>
                </c:pt>
                <c:pt idx="32">
                  <c:v>-6.3721651939626378</c:v>
                </c:pt>
                <c:pt idx="33">
                  <c:v>-7.4285914678133791</c:v>
                </c:pt>
                <c:pt idx="34">
                  <c:v>-8.3939977695010111</c:v>
                </c:pt>
                <c:pt idx="35">
                  <c:v>-9.2780211893117226</c:v>
                </c:pt>
                <c:pt idx="36">
                  <c:v>-10.090549476161199</c:v>
                </c:pt>
                <c:pt idx="37">
                  <c:v>-15.760770257502873</c:v>
                </c:pt>
                <c:pt idx="38">
                  <c:v>-19.211901574269991</c:v>
                </c:pt>
                <c:pt idx="39">
                  <c:v>-21.684780080621113</c:v>
                </c:pt>
                <c:pt idx="40">
                  <c:v>-23.610538616430009</c:v>
                </c:pt>
                <c:pt idx="41">
                  <c:v>-25.187172078672159</c:v>
                </c:pt>
                <c:pt idx="42">
                  <c:v>-26.521755608032976</c:v>
                </c:pt>
                <c:pt idx="43">
                  <c:v>-27.678682379335854</c:v>
                </c:pt>
                <c:pt idx="44">
                  <c:v>-28.699676861274888</c:v>
                </c:pt>
                <c:pt idx="45">
                  <c:v>-29.613313797060346</c:v>
                </c:pt>
                <c:pt idx="46">
                  <c:v>-35.628559855735666</c:v>
                </c:pt>
                <c:pt idx="47">
                  <c:v>-39.149130180042505</c:v>
                </c:pt>
                <c:pt idx="48">
                  <c:v>-41.647376960423742</c:v>
                </c:pt>
                <c:pt idx="49">
                  <c:v>-43.585292296583297</c:v>
                </c:pt>
                <c:pt idx="50">
                  <c:v>-45.168740540777328</c:v>
                </c:pt>
                <c:pt idx="51">
                  <c:v>-46.507556637418887</c:v>
                </c:pt>
                <c:pt idx="52">
                  <c:v>-47.667309360930432</c:v>
                </c:pt>
                <c:pt idx="53">
                  <c:v>-48.69029486030837</c:v>
                </c:pt>
                <c:pt idx="54">
                  <c:v>-49.605394039559414</c:v>
                </c:pt>
                <c:pt idx="55">
                  <c:v>-55.625780714761738</c:v>
                </c:pt>
                <c:pt idx="56">
                  <c:v>-59.147540128103884</c:v>
                </c:pt>
                <c:pt idx="57">
                  <c:v>-61.646282972376412</c:v>
                </c:pt>
                <c:pt idx="58">
                  <c:v>-63.584464418527517</c:v>
                </c:pt>
                <c:pt idx="59">
                  <c:v>-65.168076929611061</c:v>
                </c:pt>
                <c:pt idx="60">
                  <c:v>-66.507003923078869</c:v>
                </c:pt>
                <c:pt idx="61">
                  <c:v>-67.6668362988475</c:v>
                </c:pt>
                <c:pt idx="62">
                  <c:v>-68.689881663709329</c:v>
                </c:pt>
                <c:pt idx="63">
                  <c:v>-69.605027420935045</c:v>
                </c:pt>
                <c:pt idx="64">
                  <c:v>-75.625609237358745</c:v>
                </c:pt>
                <c:pt idx="65">
                  <c:v>-79.147428439310758</c:v>
                </c:pt>
                <c:pt idx="66">
                  <c:v>-81.646200191856749</c:v>
                </c:pt>
                <c:pt idx="67">
                  <c:v>-83.584398667433319</c:v>
                </c:pt>
                <c:pt idx="68">
                  <c:v>-85.168022399990875</c:v>
                </c:pt>
                <c:pt idx="69">
                  <c:v>-86.506957344400121</c:v>
                </c:pt>
                <c:pt idx="70">
                  <c:v>-87.666795648157333</c:v>
                </c:pt>
                <c:pt idx="71">
                  <c:v>-88.689845602807367</c:v>
                </c:pt>
                <c:pt idx="72">
                  <c:v>-89.604995018715599</c:v>
                </c:pt>
              </c:numCache>
            </c:numRef>
          </c:yVal>
          <c:smooth val="1"/>
        </c:ser>
        <c:axId val="137353472"/>
        <c:axId val="137360128"/>
      </c:scatterChart>
      <c:valAx>
        <c:axId val="137353472"/>
        <c:scaling>
          <c:logBase val="10"/>
          <c:orientation val="minMax"/>
          <c:max val="1.0000000000000005E-4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r>
                  <a:rPr lang="en-US" baseline="-25000">
                    <a:latin typeface="Arial" pitchFamily="34" charset="0"/>
                    <a:cs typeface="Arial" pitchFamily="34" charset="0"/>
                  </a:rPr>
                  <a:t>5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Capacitance (F)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0.00E+00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7360128"/>
        <c:crossesAt val="-100"/>
        <c:crossBetween val="midCat"/>
      </c:valAx>
      <c:valAx>
        <c:axId val="137360128"/>
        <c:scaling>
          <c:orientation val="minMax"/>
          <c:min val="-1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Gain (dB)</a:t>
                </a:r>
              </a:p>
            </c:rich>
          </c:tx>
          <c:layout/>
        </c:title>
        <c:numFmt formatCode="#,##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7353472"/>
        <c:crossesAt val="1.0000000000000014E-12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'Check C5'!$A$2:$A$83</c:f>
              <c:numCache>
                <c:formatCode>0.00E+00</c:formatCode>
                <c:ptCount val="8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200</c:v>
                </c:pt>
                <c:pt idx="11">
                  <c:v>300</c:v>
                </c:pt>
                <c:pt idx="12">
                  <c:v>400</c:v>
                </c:pt>
                <c:pt idx="13">
                  <c:v>500</c:v>
                </c:pt>
                <c:pt idx="14">
                  <c:v>600</c:v>
                </c:pt>
                <c:pt idx="15">
                  <c:v>700</c:v>
                </c:pt>
                <c:pt idx="16">
                  <c:v>800</c:v>
                </c:pt>
                <c:pt idx="17">
                  <c:v>900</c:v>
                </c:pt>
                <c:pt idx="18">
                  <c:v>1000</c:v>
                </c:pt>
                <c:pt idx="19">
                  <c:v>2000</c:v>
                </c:pt>
                <c:pt idx="20">
                  <c:v>3000</c:v>
                </c:pt>
                <c:pt idx="21">
                  <c:v>4000</c:v>
                </c:pt>
                <c:pt idx="22">
                  <c:v>5000</c:v>
                </c:pt>
                <c:pt idx="23">
                  <c:v>6000</c:v>
                </c:pt>
                <c:pt idx="24">
                  <c:v>7000</c:v>
                </c:pt>
                <c:pt idx="25">
                  <c:v>8000</c:v>
                </c:pt>
                <c:pt idx="26">
                  <c:v>9000</c:v>
                </c:pt>
                <c:pt idx="27">
                  <c:v>10000</c:v>
                </c:pt>
                <c:pt idx="28">
                  <c:v>20000</c:v>
                </c:pt>
                <c:pt idx="29">
                  <c:v>30000</c:v>
                </c:pt>
                <c:pt idx="30">
                  <c:v>40000</c:v>
                </c:pt>
                <c:pt idx="31">
                  <c:v>50000</c:v>
                </c:pt>
                <c:pt idx="32">
                  <c:v>60000</c:v>
                </c:pt>
                <c:pt idx="33">
                  <c:v>70000</c:v>
                </c:pt>
                <c:pt idx="34">
                  <c:v>80000</c:v>
                </c:pt>
                <c:pt idx="35">
                  <c:v>90000</c:v>
                </c:pt>
                <c:pt idx="36">
                  <c:v>100000</c:v>
                </c:pt>
                <c:pt idx="37">
                  <c:v>200000</c:v>
                </c:pt>
                <c:pt idx="38">
                  <c:v>300000</c:v>
                </c:pt>
                <c:pt idx="39">
                  <c:v>400000</c:v>
                </c:pt>
                <c:pt idx="40">
                  <c:v>500000</c:v>
                </c:pt>
                <c:pt idx="41">
                  <c:v>600000</c:v>
                </c:pt>
                <c:pt idx="42">
                  <c:v>700000</c:v>
                </c:pt>
                <c:pt idx="43">
                  <c:v>800000</c:v>
                </c:pt>
                <c:pt idx="44">
                  <c:v>900000</c:v>
                </c:pt>
                <c:pt idx="45">
                  <c:v>1000000</c:v>
                </c:pt>
                <c:pt idx="46">
                  <c:v>2000000</c:v>
                </c:pt>
                <c:pt idx="47">
                  <c:v>2100000</c:v>
                </c:pt>
                <c:pt idx="48">
                  <c:v>2200000</c:v>
                </c:pt>
                <c:pt idx="49">
                  <c:v>2300000</c:v>
                </c:pt>
                <c:pt idx="50">
                  <c:v>2400000</c:v>
                </c:pt>
                <c:pt idx="51">
                  <c:v>2500000</c:v>
                </c:pt>
                <c:pt idx="52">
                  <c:v>2600000</c:v>
                </c:pt>
                <c:pt idx="53">
                  <c:v>2700000</c:v>
                </c:pt>
                <c:pt idx="54">
                  <c:v>2800000</c:v>
                </c:pt>
                <c:pt idx="55">
                  <c:v>2900000</c:v>
                </c:pt>
                <c:pt idx="56">
                  <c:v>3000000</c:v>
                </c:pt>
                <c:pt idx="57">
                  <c:v>4000000</c:v>
                </c:pt>
                <c:pt idx="58">
                  <c:v>5000000</c:v>
                </c:pt>
                <c:pt idx="59">
                  <c:v>6000000</c:v>
                </c:pt>
                <c:pt idx="60">
                  <c:v>7000000</c:v>
                </c:pt>
                <c:pt idx="61">
                  <c:v>8000000</c:v>
                </c:pt>
                <c:pt idx="62">
                  <c:v>9000000</c:v>
                </c:pt>
                <c:pt idx="63">
                  <c:v>10000000</c:v>
                </c:pt>
                <c:pt idx="64">
                  <c:v>20000000</c:v>
                </c:pt>
                <c:pt idx="65">
                  <c:v>30000000</c:v>
                </c:pt>
                <c:pt idx="66">
                  <c:v>40000000</c:v>
                </c:pt>
                <c:pt idx="67">
                  <c:v>50000000</c:v>
                </c:pt>
                <c:pt idx="68">
                  <c:v>60000000</c:v>
                </c:pt>
                <c:pt idx="69">
                  <c:v>70000000</c:v>
                </c:pt>
                <c:pt idx="70">
                  <c:v>80000000</c:v>
                </c:pt>
                <c:pt idx="71">
                  <c:v>90000000</c:v>
                </c:pt>
                <c:pt idx="72">
                  <c:v>100000000</c:v>
                </c:pt>
                <c:pt idx="73">
                  <c:v>200000000</c:v>
                </c:pt>
                <c:pt idx="74">
                  <c:v>300000000</c:v>
                </c:pt>
                <c:pt idx="75">
                  <c:v>400000000</c:v>
                </c:pt>
                <c:pt idx="76">
                  <c:v>500000000</c:v>
                </c:pt>
                <c:pt idx="77">
                  <c:v>600000000</c:v>
                </c:pt>
                <c:pt idx="78">
                  <c:v>700000000</c:v>
                </c:pt>
                <c:pt idx="79">
                  <c:v>800000000</c:v>
                </c:pt>
                <c:pt idx="80">
                  <c:v>900000000</c:v>
                </c:pt>
                <c:pt idx="81">
                  <c:v>1000000000</c:v>
                </c:pt>
              </c:numCache>
            </c:numRef>
          </c:xVal>
          <c:yVal>
            <c:numRef>
              <c:f>'Check C5'!$E$2:$E$83</c:f>
              <c:numCache>
                <c:formatCode>0.00</c:formatCode>
                <c:ptCount val="82"/>
                <c:pt idx="0">
                  <c:v>-2.770396128225955E-9</c:v>
                </c:pt>
                <c:pt idx="1">
                  <c:v>-1.1081642377853655E-8</c:v>
                </c:pt>
                <c:pt idx="2">
                  <c:v>-2.4933573864791426E-8</c:v>
                </c:pt>
                <c:pt idx="3">
                  <c:v>-4.4326376730749488E-8</c:v>
                </c:pt>
                <c:pt idx="4">
                  <c:v>-6.9260028833308904E-8</c:v>
                </c:pt>
                <c:pt idx="5">
                  <c:v>-9.973445693129794E-8</c:v>
                </c:pt>
                <c:pt idx="6">
                  <c:v>-1.3574966686900089E-7</c:v>
                </c:pt>
                <c:pt idx="7">
                  <c:v>-1.7730564232177343E-7</c:v>
                </c:pt>
                <c:pt idx="8">
                  <c:v>-2.2440247112294351E-7</c:v>
                </c:pt>
                <c:pt idx="9">
                  <c:v>-2.7704008778837252E-7</c:v>
                </c:pt>
                <c:pt idx="10">
                  <c:v>-1.1081601341596268E-6</c:v>
                </c:pt>
                <c:pt idx="11">
                  <c:v>-2.493359913400483E-6</c:v>
                </c:pt>
                <c:pt idx="12">
                  <c:v>-4.4326389017796584E-6</c:v>
                </c:pt>
                <c:pt idx="13">
                  <c:v>-6.9259963701227211E-6</c:v>
                </c:pt>
                <c:pt idx="14">
                  <c:v>-9.9734312738778204E-6</c:v>
                </c:pt>
                <c:pt idx="15">
                  <c:v>-1.3574942465266795E-5</c:v>
                </c:pt>
                <c:pt idx="16">
                  <c:v>-1.7730528731857231E-5</c:v>
                </c:pt>
                <c:pt idx="17">
                  <c:v>-2.2440188342361965E-5</c:v>
                </c:pt>
                <c:pt idx="18">
                  <c:v>-2.770391950083611E-5</c:v>
                </c:pt>
                <c:pt idx="19">
                  <c:v>-1.108146254250877E-4</c:v>
                </c:pt>
                <c:pt idx="20">
                  <c:v>-2.4932896003897399E-4</c:v>
                </c:pt>
                <c:pt idx="21">
                  <c:v>-4.4324166088436067E-4</c:v>
                </c:pt>
                <c:pt idx="22">
                  <c:v>-6.9254536143676434E-4</c:v>
                </c:pt>
                <c:pt idx="23">
                  <c:v>-9.9723059200004316E-4</c:v>
                </c:pt>
                <c:pt idx="24">
                  <c:v>-1.3572857811042555E-3</c:v>
                </c:pt>
                <c:pt idx="25">
                  <c:v>-1.77269725677538E-3</c:v>
                </c:pt>
                <c:pt idx="26">
                  <c:v>-2.2434492483399062E-3</c:v>
                </c:pt>
                <c:pt idx="27">
                  <c:v>-2.7695238883231293E-3</c:v>
                </c:pt>
                <c:pt idx="28">
                  <c:v>-1.1067591320377303E-2</c:v>
                </c:pt>
                <c:pt idx="29">
                  <c:v>-2.4862822515627221E-2</c:v>
                </c:pt>
                <c:pt idx="30">
                  <c:v>-4.4103357384571829E-2</c:v>
                </c:pt>
                <c:pt idx="31">
                  <c:v>-6.8717502691279686E-2</c:v>
                </c:pt>
                <c:pt idx="32">
                  <c:v>-9.8614614333254275E-2</c:v>
                </c:pt>
                <c:pt idx="33">
                  <c:v>-0.13368619226064524</c:v>
                </c:pt>
                <c:pt idx="34">
                  <c:v>-0.17380716085119444</c:v>
                </c:pt>
                <c:pt idx="35">
                  <c:v>-0.21883730398461507</c:v>
                </c:pt>
                <c:pt idx="36">
                  <c:v>-0.26862282170491564</c:v>
                </c:pt>
                <c:pt idx="37">
                  <c:v>-0.98782118383473516</c:v>
                </c:pt>
                <c:pt idx="38">
                  <c:v>-1.9736755435174915</c:v>
                </c:pt>
                <c:pt idx="39">
                  <c:v>-3.0630484306241383</c:v>
                </c:pt>
                <c:pt idx="40">
                  <c:v>-4.156434574600957</c:v>
                </c:pt>
                <c:pt idx="41">
                  <c:v>-5.2056715971657681</c:v>
                </c:pt>
                <c:pt idx="42">
                  <c:v>-6.1922512656928212</c:v>
                </c:pt>
                <c:pt idx="43">
                  <c:v>-7.112329804168585</c:v>
                </c:pt>
                <c:pt idx="44">
                  <c:v>-7.9685850242585499</c:v>
                </c:pt>
                <c:pt idx="45">
                  <c:v>-8.7662119233364226</c:v>
                </c:pt>
                <c:pt idx="46">
                  <c:v>-14.606392689243922</c:v>
                </c:pt>
                <c:pt idx="47">
                  <c:v>-15.05261395109223</c:v>
                </c:pt>
                <c:pt idx="48">
                  <c:v>-15.482604591228277</c:v>
                </c:pt>
                <c:pt idx="49">
                  <c:v>-15.89774429183028</c:v>
                </c:pt>
                <c:pt idx="50">
                  <c:v>-16.299253667996645</c:v>
                </c:pt>
                <c:pt idx="51">
                  <c:v>-16.688216064515455</c:v>
                </c:pt>
                <c:pt idx="52">
                  <c:v>-17.065595974542262</c:v>
                </c:pt>
                <c:pt idx="53">
                  <c:v>-17.432254640201059</c:v>
                </c:pt>
                <c:pt idx="54">
                  <c:v>-17.788963304387934</c:v>
                </c:pt>
                <c:pt idx="55">
                  <c:v>-18.136414503518484</c:v>
                </c:pt>
                <c:pt idx="56">
                  <c:v>-18.475231723399684</c:v>
                </c:pt>
                <c:pt idx="57">
                  <c:v>-21.489996638444694</c:v>
                </c:pt>
                <c:pt idx="58">
                  <c:v>-24.029782192874073</c:v>
                </c:pt>
                <c:pt idx="59">
                  <c:v>-26.256525993283848</c:v>
                </c:pt>
                <c:pt idx="60">
                  <c:v>-28.252265857222568</c:v>
                </c:pt>
                <c:pt idx="61">
                  <c:v>-30.064986954890923</c:v>
                </c:pt>
                <c:pt idx="62">
                  <c:v>-31.726333462410349</c:v>
                </c:pt>
                <c:pt idx="63">
                  <c:v>-33.259154607740129</c:v>
                </c:pt>
                <c:pt idx="64">
                  <c:v>-44.185876488110324</c:v>
                </c:pt>
                <c:pt idx="65">
                  <c:v>-50.987975312062517</c:v>
                </c:pt>
                <c:pt idx="66">
                  <c:v>-55.897730515730018</c:v>
                </c:pt>
                <c:pt idx="67">
                  <c:v>-59.732890700866776</c:v>
                </c:pt>
                <c:pt idx="68">
                  <c:v>-62.877574382106332</c:v>
                </c:pt>
                <c:pt idx="69">
                  <c:v>-65.541782821322386</c:v>
                </c:pt>
                <c:pt idx="70">
                  <c:v>-67.852569903925129</c:v>
                </c:pt>
                <c:pt idx="71">
                  <c:v>-69.892564844243154</c:v>
                </c:pt>
                <c:pt idx="72">
                  <c:v>-71.718491677270833</c:v>
                </c:pt>
                <c:pt idx="73">
                  <c:v>-83.745680683932562</c:v>
                </c:pt>
                <c:pt idx="74">
                  <c:v>-90.786731518527134</c:v>
                </c:pt>
                <c:pt idx="75">
                  <c:v>-95.783370783137784</c:v>
                </c:pt>
                <c:pt idx="76">
                  <c:v>-99.659349946897166</c:v>
                </c:pt>
                <c:pt idx="77">
                  <c:v>-102.82637088674441</c:v>
                </c:pt>
                <c:pt idx="78">
                  <c:v>-105.50410444545929</c:v>
                </c:pt>
                <c:pt idx="79">
                  <c:v>-107.82369273772282</c:v>
                </c:pt>
                <c:pt idx="80">
                  <c:v>-109.86973221411267</c:v>
                </c:pt>
                <c:pt idx="81">
                  <c:v>-111.69998790156917</c:v>
                </c:pt>
              </c:numCache>
            </c:numRef>
          </c:yVal>
          <c:smooth val="1"/>
        </c:ser>
        <c:axId val="137471488"/>
        <c:axId val="137473408"/>
      </c:scatterChart>
      <c:valAx>
        <c:axId val="137471488"/>
        <c:scaling>
          <c:logBase val="10"/>
          <c:orientation val="minMax"/>
          <c:max val="1000000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Frequency (Hz)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0.00E+00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7473408"/>
        <c:crossesAt val="-120"/>
        <c:crossBetween val="midCat"/>
      </c:valAx>
      <c:valAx>
        <c:axId val="137473408"/>
        <c:scaling>
          <c:orientation val="minMax"/>
          <c:min val="-1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Gain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(dB)</a:t>
                </a:r>
              </a:p>
            </c:rich>
          </c:tx>
          <c:layout/>
        </c:title>
        <c:numFmt formatCode="0.00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7471488"/>
        <c:crosses val="autoZero"/>
        <c:crossBetween val="midCat"/>
        <c:majorUnit val="1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0</xdr:row>
      <xdr:rowOff>0</xdr:rowOff>
    </xdr:from>
    <xdr:to>
      <xdr:col>12</xdr:col>
      <xdr:colOff>1121</xdr:colOff>
      <xdr:row>11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05350" y="0"/>
          <a:ext cx="2915771" cy="2219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14</xdr:col>
      <xdr:colOff>57150</xdr:colOff>
      <xdr:row>33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12</xdr:col>
      <xdr:colOff>201706</xdr:colOff>
      <xdr:row>21</xdr:row>
      <xdr:rowOff>67235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54348</xdr:colOff>
      <xdr:row>4</xdr:row>
      <xdr:rowOff>179294</xdr:rowOff>
    </xdr:from>
    <xdr:to>
      <xdr:col>17</xdr:col>
      <xdr:colOff>549649</xdr:colOff>
      <xdr:row>16</xdr:row>
      <xdr:rowOff>112619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613466" y="941294"/>
          <a:ext cx="2915771" cy="2219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15</xdr:col>
      <xdr:colOff>511548</xdr:colOff>
      <xdr:row>0</xdr:row>
      <xdr:rowOff>112619</xdr:rowOff>
    </xdr:from>
    <xdr:to>
      <xdr:col>15</xdr:col>
      <xdr:colOff>521074</xdr:colOff>
      <xdr:row>10</xdr:row>
      <xdr:rowOff>84044</xdr:rowOff>
    </xdr:to>
    <xdr:cxnSp macro="">
      <xdr:nvCxnSpPr>
        <xdr:cNvPr id="5" name="Straight Arrow Connector 4"/>
        <xdr:cNvCxnSpPr/>
      </xdr:nvCxnSpPr>
      <xdr:spPr>
        <a:xfrm>
          <a:off x="15280901" y="112619"/>
          <a:ext cx="9526" cy="1876425"/>
        </a:xfrm>
        <a:prstGeom prst="straightConnector1">
          <a:avLst/>
        </a:prstGeom>
        <a:ln w="12700"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597274</xdr:colOff>
      <xdr:row>1</xdr:row>
      <xdr:rowOff>141194</xdr:rowOff>
    </xdr:from>
    <xdr:to>
      <xdr:col>15</xdr:col>
      <xdr:colOff>235323</xdr:colOff>
      <xdr:row>12</xdr:row>
      <xdr:rowOff>74519</xdr:rowOff>
    </xdr:to>
    <xdr:cxnSp macro="">
      <xdr:nvCxnSpPr>
        <xdr:cNvPr id="8" name="Straight Arrow Connector 7"/>
        <xdr:cNvCxnSpPr/>
      </xdr:nvCxnSpPr>
      <xdr:spPr>
        <a:xfrm flipH="1">
          <a:off x="14761509" y="331694"/>
          <a:ext cx="243167" cy="2028825"/>
        </a:xfrm>
        <a:prstGeom prst="straightConnector1">
          <a:avLst/>
        </a:prstGeom>
        <a:ln w="12700"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8"/>
  <sheetViews>
    <sheetView tabSelected="1" zoomScaleNormal="100" workbookViewId="0">
      <selection activeCell="G37" sqref="G37"/>
    </sheetView>
  </sheetViews>
  <sheetFormatPr defaultRowHeight="15"/>
  <cols>
    <col min="1" max="1" width="9.140625" style="14"/>
    <col min="2" max="2" width="37.28515625" style="14" bestFit="1" customWidth="1"/>
    <col min="3" max="3" width="10.28515625" style="14" bestFit="1" customWidth="1"/>
    <col min="4" max="4" width="9.140625" style="14"/>
    <col min="7" max="7" width="17.42578125" bestFit="1" customWidth="1"/>
    <col min="15" max="15" width="17.42578125" bestFit="1" customWidth="1"/>
  </cols>
  <sheetData>
    <row r="1" spans="1:7">
      <c r="A1" s="6" t="s">
        <v>3</v>
      </c>
      <c r="B1" s="6" t="s">
        <v>8</v>
      </c>
      <c r="C1" s="6" t="s">
        <v>10</v>
      </c>
      <c r="D1" s="6" t="s">
        <v>9</v>
      </c>
      <c r="F1" s="5" t="s">
        <v>1</v>
      </c>
      <c r="G1" s="2">
        <v>20</v>
      </c>
    </row>
    <row r="2" spans="1:7">
      <c r="A2" s="13">
        <v>9.9999999999999998E-13</v>
      </c>
      <c r="B2" s="14" t="str">
        <f>IMDIV(IMDIV(1,IMPRODUCT($G$1,$G$3,$G$2,A2)),IMSUM(IMPRODUCT($G$5,$G$5),IMPRODUCT($G$5,IMSUM(IMDIV(1,IMPRODUCT($G$1,$G$2)),IMDIV(1,IMPRODUCT($G$3,$G$2)),IMDIV(1,IMPRODUCT($G$3,A2)))),IMDIV(1,IMPRODUCT($G$1,$G$3,$G$2,A2))))</f>
        <v>0.994499690351456-0.0740850894112583i</v>
      </c>
      <c r="C2" s="14">
        <f>IMABS(B2)</f>
        <v>0.99725535074133154</v>
      </c>
      <c r="D2" s="14">
        <f>20*LOG10(C2/1)</f>
        <v>-2.3872496377493158E-2</v>
      </c>
      <c r="F2" s="5" t="s">
        <v>0</v>
      </c>
      <c r="G2" s="1">
        <v>1.4760000000000001E-9</v>
      </c>
    </row>
    <row r="3" spans="1:7">
      <c r="A3" s="13">
        <v>2E-12</v>
      </c>
      <c r="B3" s="14" t="str">
        <f t="shared" ref="B3:B66" si="0">IMDIV(IMDIV(1,IMPRODUCT($G$1,$G$3,$G$2,A3)),IMSUM(IMPRODUCT($G$5,$G$5),IMPRODUCT($G$5,IMSUM(IMDIV(1,IMPRODUCT($G$1,$G$2)),IMDIV(1,IMPRODUCT($G$3,$G$2)),IMDIV(1,IMPRODUCT($G$3,A3)))),IMDIV(1,IMPRODUCT($G$1,$G$3,$G$2,A3))))</f>
        <v>0.994473498511452-0.0743844570199459i</v>
      </c>
      <c r="C3" s="14">
        <f t="shared" ref="C3:C66" si="1">IMABS(B3)</f>
        <v>0.99725151626245179</v>
      </c>
      <c r="D3" s="14">
        <f t="shared" ref="D3:D66" si="2">20*LOG10(C3/1)</f>
        <v>-2.3905893966561446E-2</v>
      </c>
      <c r="F3" s="5" t="s">
        <v>2</v>
      </c>
      <c r="G3" s="2">
        <v>100</v>
      </c>
    </row>
    <row r="4" spans="1:7">
      <c r="A4" s="13">
        <f>A3+0.000000000001</f>
        <v>3.0000000000000001E-12</v>
      </c>
      <c r="B4" s="14" t="str">
        <f t="shared" si="0"/>
        <v>0.994447126474626-0.0746838064611824i</v>
      </c>
      <c r="C4" s="14">
        <f t="shared" si="1"/>
        <v>0.99724759127368767</v>
      </c>
      <c r="D4" s="14">
        <f t="shared" si="2"/>
        <v>-2.3940080012678965E-2</v>
      </c>
      <c r="F4" s="5" t="s">
        <v>12</v>
      </c>
      <c r="G4" s="1">
        <v>400000</v>
      </c>
    </row>
    <row r="5" spans="1:7">
      <c r="A5" s="13">
        <f t="shared" ref="A5:A9" si="3">A4+0.000000000001</f>
        <v>3.9999999999999999E-12</v>
      </c>
      <c r="B5" s="14" t="str">
        <f t="shared" si="0"/>
        <v>0.994420574259598-0.0749831375723034i</v>
      </c>
      <c r="C5" s="14">
        <f t="shared" si="1"/>
        <v>0.99724357577824263</v>
      </c>
      <c r="D5" s="14">
        <f t="shared" si="2"/>
        <v>-2.3975054497253283E-2</v>
      </c>
      <c r="F5" s="5" t="s">
        <v>6</v>
      </c>
      <c r="G5" t="str">
        <f>COMPLEX(0,2*PI()*G4)</f>
        <v>2513274.12287183i</v>
      </c>
    </row>
    <row r="6" spans="1:7">
      <c r="A6" s="13">
        <f t="shared" si="3"/>
        <v>4.9999999999999997E-12</v>
      </c>
      <c r="B6" s="14" t="str">
        <f t="shared" si="0"/>
        <v>0.994393841885191-0.0752824501906726i</v>
      </c>
      <c r="C6" s="14">
        <f t="shared" si="1"/>
        <v>0.99723946977940126</v>
      </c>
      <c r="D6" s="14">
        <f t="shared" si="2"/>
        <v>-2.4010817401199439E-2</v>
      </c>
    </row>
    <row r="7" spans="1:7">
      <c r="A7" s="13">
        <f t="shared" si="3"/>
        <v>5.9999999999999995E-12</v>
      </c>
      <c r="B7" s="14" t="str">
        <f t="shared" si="0"/>
        <v>0.994366929370419-0.0755817441536781i</v>
      </c>
      <c r="C7" s="14">
        <f t="shared" si="1"/>
        <v>0.9972352732805172</v>
      </c>
      <c r="D7" s="14">
        <f t="shared" si="2"/>
        <v>-2.4047368705045299E-2</v>
      </c>
    </row>
    <row r="8" spans="1:7">
      <c r="A8" s="13">
        <f t="shared" si="3"/>
        <v>6.9999999999999993E-12</v>
      </c>
      <c r="B8" s="14" t="str">
        <f t="shared" si="0"/>
        <v>0.994339836734493-0.0758810192987336i</v>
      </c>
      <c r="C8" s="14">
        <f t="shared" si="1"/>
        <v>0.9972309862850196</v>
      </c>
      <c r="D8" s="14">
        <f t="shared" si="2"/>
        <v>-2.4084708388875442E-2</v>
      </c>
    </row>
    <row r="9" spans="1:7">
      <c r="A9" s="13">
        <f t="shared" si="3"/>
        <v>7.9999999999999998E-12</v>
      </c>
      <c r="B9" s="14" t="str">
        <f t="shared" si="0"/>
        <v>0.994312563996817-0.0761802754632787i</v>
      </c>
      <c r="C9" s="14">
        <f t="shared" si="1"/>
        <v>0.99722660879640856</v>
      </c>
      <c r="D9" s="14">
        <f t="shared" si="2"/>
        <v>-2.412283643237079E-2</v>
      </c>
    </row>
    <row r="10" spans="1:7">
      <c r="A10" s="13">
        <f>A9+0.000000000001</f>
        <v>8.9999999999999996E-12</v>
      </c>
      <c r="B10" s="14" t="str">
        <f t="shared" si="0"/>
        <v>0.994285111176993-0.0764795124847798i</v>
      </c>
      <c r="C10" s="14">
        <f t="shared" si="1"/>
        <v>0.99722214081826066</v>
      </c>
      <c r="D10" s="14">
        <f t="shared" si="2"/>
        <v>-2.4161752814760198E-2</v>
      </c>
    </row>
    <row r="11" spans="1:7">
      <c r="A11" s="13">
        <v>9.9999999999999994E-12</v>
      </c>
      <c r="B11" s="14" t="str">
        <f t="shared" si="0"/>
        <v>0.994257478294819-0.0767787302007301i</v>
      </c>
      <c r="C11" s="14">
        <f t="shared" si="1"/>
        <v>0.99721758235422686</v>
      </c>
      <c r="D11" s="14">
        <f t="shared" si="2"/>
        <v>-2.4201457514838834E-2</v>
      </c>
    </row>
    <row r="12" spans="1:7">
      <c r="A12" s="13">
        <f>A11+0.00000000001</f>
        <v>1.9999999999999999E-11</v>
      </c>
      <c r="B12" s="14" t="str">
        <f t="shared" si="0"/>
        <v>0.99397125053885-0.0797698098229717i</v>
      </c>
      <c r="C12" s="14">
        <f t="shared" si="1"/>
        <v>0.99716702184586825</v>
      </c>
      <c r="D12" s="14">
        <f t="shared" si="2"/>
        <v>-2.464185701934421E-2</v>
      </c>
    </row>
    <row r="13" spans="1:7">
      <c r="A13" s="13">
        <f t="shared" ref="A13:A20" si="4">A12+0.00000000001</f>
        <v>3E-11</v>
      </c>
      <c r="B13" s="14" t="str">
        <f t="shared" si="0"/>
        <v>0.993667039774517-0.0827587803412276i</v>
      </c>
      <c r="C13" s="14">
        <f t="shared" si="1"/>
        <v>0.99710741731160502</v>
      </c>
      <c r="D13" s="14">
        <f t="shared" si="2"/>
        <v>-2.5161061795304342E-2</v>
      </c>
    </row>
    <row r="14" spans="1:7">
      <c r="A14" s="13">
        <f t="shared" si="4"/>
        <v>3.9999999999999998E-11</v>
      </c>
      <c r="B14" s="14" t="str">
        <f t="shared" si="0"/>
        <v>0.993344869017421-0.08574547973363i</v>
      </c>
      <c r="C14" s="14">
        <f t="shared" si="1"/>
        <v>0.99703877361815152</v>
      </c>
      <c r="D14" s="14">
        <f t="shared" si="2"/>
        <v>-2.5759043576814297E-2</v>
      </c>
    </row>
    <row r="15" spans="1:7">
      <c r="A15" s="13">
        <f t="shared" si="4"/>
        <v>4.9999999999999995E-11</v>
      </c>
      <c r="B15" s="14" t="str">
        <f t="shared" si="0"/>
        <v>0.99300476322721-0.0887297463089767i</v>
      </c>
      <c r="C15" s="14">
        <f t="shared" si="1"/>
        <v>0.99696109636835006</v>
      </c>
      <c r="D15" s="14">
        <f t="shared" si="2"/>
        <v>-2.6435769819037884E-2</v>
      </c>
    </row>
    <row r="16" spans="1:7">
      <c r="A16" s="13">
        <f t="shared" si="4"/>
        <v>6E-11</v>
      </c>
      <c r="B16" s="14" t="str">
        <f t="shared" si="0"/>
        <v>0.99264674930171-0.0917114187358454i</v>
      </c>
      <c r="C16" s="14">
        <f t="shared" si="1"/>
        <v>0.99687439189989902</v>
      </c>
      <c r="D16" s="14">
        <f t="shared" si="2"/>
        <v>-2.7191203704129106E-2</v>
      </c>
    </row>
    <row r="17" spans="1:4">
      <c r="A17" s="13">
        <f t="shared" si="4"/>
        <v>7.0000000000000004E-11</v>
      </c>
      <c r="B17" s="14" t="str">
        <f t="shared" si="0"/>
        <v>0.992270856070536-0.0946903360715835i</v>
      </c>
      <c r="C17" s="14">
        <f t="shared" si="1"/>
        <v>0.99677866728391817</v>
      </c>
      <c r="D17" s="14">
        <f t="shared" si="2"/>
        <v>-2.8025304147899478E-2</v>
      </c>
    </row>
    <row r="18" spans="1:4">
      <c r="A18" s="13">
        <f t="shared" si="4"/>
        <v>8.0000000000000008E-11</v>
      </c>
      <c r="B18" s="14" t="str">
        <f t="shared" si="0"/>
        <v>0.991877114288182-0.0976663377911673i</v>
      </c>
      <c r="C18" s="14">
        <f t="shared" si="1"/>
        <v>0.99667393032334795</v>
      </c>
      <c r="D18" s="14">
        <f t="shared" si="2"/>
        <v>-2.8938025807264171E-2</v>
      </c>
    </row>
    <row r="19" spans="1:4">
      <c r="A19" s="13">
        <f t="shared" si="4"/>
        <v>9.0000000000000012E-11</v>
      </c>
      <c r="B19" s="14" t="str">
        <f t="shared" si="0"/>
        <v>0.991465556626596-0.100639263815911i</v>
      </c>
      <c r="C19" s="14">
        <f t="shared" si="1"/>
        <v>0.99656018955118519</v>
      </c>
      <c r="D19" s="14">
        <f t="shared" si="2"/>
        <v>-2.9929319088445278E-2</v>
      </c>
    </row>
    <row r="20" spans="1:4">
      <c r="A20" s="13">
        <f t="shared" si="4"/>
        <v>1.0000000000000002E-10</v>
      </c>
      <c r="B20" s="14" t="str">
        <f t="shared" si="0"/>
        <v>0.991036217667245-0.103608954542027i</v>
      </c>
      <c r="C20" s="14">
        <f t="shared" si="1"/>
        <v>0.99643745422855856</v>
      </c>
      <c r="D20" s="14">
        <f t="shared" si="2"/>
        <v>-3.0999130155911589E-2</v>
      </c>
    </row>
    <row r="21" spans="1:4">
      <c r="A21" s="13">
        <f>A20+0.0000000001</f>
        <v>2.0000000000000003E-10</v>
      </c>
      <c r="B21" s="14" t="str">
        <f t="shared" si="0"/>
        <v>0.985773811514083-0.133093203361866i</v>
      </c>
      <c r="C21" s="14">
        <f t="shared" si="1"/>
        <v>0.9947179541197223</v>
      </c>
      <c r="D21" s="14">
        <f t="shared" si="2"/>
        <v>-4.6000864152234137E-2</v>
      </c>
    </row>
    <row r="22" spans="1:4">
      <c r="A22" s="13">
        <f t="shared" ref="A22:A29" si="5">A21+0.0000000001</f>
        <v>3.0000000000000005E-10</v>
      </c>
      <c r="B22" s="14" t="str">
        <f t="shared" si="0"/>
        <v>0.978785104898364-0.162082950990908i</v>
      </c>
      <c r="C22" s="14">
        <f t="shared" si="1"/>
        <v>0.9921144916655652</v>
      </c>
      <c r="D22" s="14">
        <f t="shared" si="2"/>
        <v>-6.8764132936501646E-2</v>
      </c>
    </row>
    <row r="23" spans="1:4">
      <c r="A23" s="13">
        <f t="shared" si="5"/>
        <v>4.0000000000000007E-10</v>
      </c>
      <c r="B23" s="14" t="str">
        <f t="shared" si="0"/>
        <v>0.970134405115466-0.190430667801476i</v>
      </c>
      <c r="C23" s="14">
        <f t="shared" si="1"/>
        <v>0.98864786614246802</v>
      </c>
      <c r="D23" s="14">
        <f t="shared" si="2"/>
        <v>-9.9167333335262439E-2</v>
      </c>
    </row>
    <row r="24" spans="1:4">
      <c r="A24" s="13">
        <f t="shared" si="5"/>
        <v>5.0000000000000003E-10</v>
      </c>
      <c r="B24" s="14" t="str">
        <f t="shared" si="0"/>
        <v>0.959902112452763-0.217999199116816i</v>
      </c>
      <c r="C24" s="14">
        <f t="shared" si="1"/>
        <v>0.98434532370852967</v>
      </c>
      <c r="D24" s="14">
        <f t="shared" si="2"/>
        <v>-0.13705035105372462</v>
      </c>
    </row>
    <row r="25" spans="1:4">
      <c r="A25" s="13">
        <f t="shared" si="5"/>
        <v>6E-10</v>
      </c>
      <c r="B25" s="14" t="str">
        <f t="shared" si="0"/>
        <v>0.948182761608544-0.244663811875676i</v>
      </c>
      <c r="C25" s="14">
        <f t="shared" si="1"/>
        <v>0.9792399758246908</v>
      </c>
      <c r="D25" s="14">
        <f t="shared" si="2"/>
        <v>-0.18221730989970458</v>
      </c>
    </row>
    <row r="26" spans="1:4">
      <c r="A26" s="13">
        <f t="shared" si="5"/>
        <v>6.9999999999999996E-10</v>
      </c>
      <c r="B26" s="14" t="str">
        <f t="shared" si="0"/>
        <v>0.935082785921943-0.270313825264008i</v>
      </c>
      <c r="C26" s="14">
        <f t="shared" si="1"/>
        <v>0.97337011493902104</v>
      </c>
      <c r="D26" s="14">
        <f t="shared" si="2"/>
        <v>-0.23443983775565497</v>
      </c>
    </row>
    <row r="27" spans="1:4">
      <c r="A27" s="13">
        <f t="shared" si="5"/>
        <v>7.9999999999999993E-10</v>
      </c>
      <c r="B27" s="14" t="str">
        <f t="shared" si="0"/>
        <v>0.920718100805689-0.294853791265216i</v>
      </c>
      <c r="C27" s="14">
        <f t="shared" si="1"/>
        <v>0.9667784541324379</v>
      </c>
      <c r="D27" s="14">
        <f t="shared" si="2"/>
        <v>-0.29346073904981124</v>
      </c>
    </row>
    <row r="28" spans="1:4">
      <c r="A28" s="13">
        <f t="shared" si="5"/>
        <v>8.9999999999999989E-10</v>
      </c>
      <c r="B28" s="14" t="str">
        <f t="shared" si="0"/>
        <v>0.905211604272673-0.318204214744603i</v>
      </c>
      <c r="C28" s="14">
        <f t="shared" si="1"/>
        <v>0.95951131874050122</v>
      </c>
      <c r="D28" s="14">
        <f t="shared" si="2"/>
        <v>-0.35899795608873047</v>
      </c>
    </row>
    <row r="29" spans="1:4">
      <c r="A29" s="13">
        <f t="shared" si="5"/>
        <v>9.9999999999999986E-10</v>
      </c>
      <c r="B29" s="14" t="str">
        <f t="shared" si="0"/>
        <v>0.88869068798688-0.340301824885166i</v>
      </c>
      <c r="C29" s="14">
        <f t="shared" si="1"/>
        <v>0.95161781768458298</v>
      </c>
      <c r="D29" s="14">
        <f t="shared" si="2"/>
        <v>-0.43074870029417506</v>
      </c>
    </row>
    <row r="30" spans="1:4">
      <c r="A30" s="13">
        <f>A29+0.000000001</f>
        <v>1.9999999999999997E-9</v>
      </c>
      <c r="B30" s="14" t="str">
        <f t="shared" si="0"/>
        <v>0.69477160374731-0.488853511812728i</v>
      </c>
      <c r="C30" s="14">
        <f t="shared" si="1"/>
        <v>0.84952065153546796</v>
      </c>
      <c r="D30" s="14">
        <f t="shared" si="2"/>
        <v>-1.4165211825407134</v>
      </c>
    </row>
    <row r="31" spans="1:4">
      <c r="A31" s="13">
        <f t="shared" ref="A31:A38" si="6">A30+0.000000001</f>
        <v>2.9999999999999996E-9</v>
      </c>
      <c r="B31" s="14" t="str">
        <f t="shared" si="0"/>
        <v>0.510404080653392-0.529278018905589i</v>
      </c>
      <c r="C31" s="14">
        <f t="shared" si="1"/>
        <v>0.73528739064685411</v>
      </c>
      <c r="D31" s="14">
        <f t="shared" si="2"/>
        <v>-2.6708576325425208</v>
      </c>
    </row>
    <row r="32" spans="1:4">
      <c r="A32" s="13">
        <f t="shared" si="6"/>
        <v>3.9999999999999994E-9</v>
      </c>
      <c r="B32" s="14" t="str">
        <f t="shared" si="0"/>
        <v>0.370724119575067-0.512998117769984i</v>
      </c>
      <c r="C32" s="14">
        <f t="shared" si="1"/>
        <v>0.63293241477290063</v>
      </c>
      <c r="D32" s="14">
        <f t="shared" si="2"/>
        <v>-3.9728532390919327</v>
      </c>
    </row>
    <row r="33" spans="1:4">
      <c r="A33" s="13">
        <f t="shared" si="6"/>
        <v>4.9999999999999993E-9</v>
      </c>
      <c r="B33" s="14" t="str">
        <f t="shared" si="0"/>
        <v>0.272675500597963-0.475772610061617i</v>
      </c>
      <c r="C33" s="14">
        <f t="shared" si="1"/>
        <v>0.54837168518368373</v>
      </c>
      <c r="D33" s="14">
        <f t="shared" si="2"/>
        <v>-5.2184995563503458</v>
      </c>
    </row>
    <row r="34" spans="1:4">
      <c r="A34" s="13">
        <f t="shared" si="6"/>
        <v>5.9999999999999991E-9</v>
      </c>
      <c r="B34" s="14" t="str">
        <f t="shared" si="0"/>
        <v>0.204765024514604-0.434316737404557i</v>
      </c>
      <c r="C34" s="14">
        <f t="shared" si="1"/>
        <v>0.48016637080724983</v>
      </c>
      <c r="D34" s="14">
        <f t="shared" si="2"/>
        <v>-6.3721651939626378</v>
      </c>
    </row>
    <row r="35" spans="1:4">
      <c r="A35" s="13">
        <f t="shared" si="6"/>
        <v>6.999999999999999E-9</v>
      </c>
      <c r="B35" s="14" t="str">
        <f t="shared" si="0"/>
        <v>0.157180219465174-0.395057479571573i</v>
      </c>
      <c r="C35" s="14">
        <f t="shared" si="1"/>
        <v>0.42517764940853148</v>
      </c>
      <c r="D35" s="14">
        <f t="shared" si="2"/>
        <v>-7.4285914678133791</v>
      </c>
    </row>
    <row r="36" spans="1:4">
      <c r="A36" s="13">
        <f t="shared" si="6"/>
        <v>7.9999999999999988E-9</v>
      </c>
      <c r="B36" s="14" t="str">
        <f t="shared" si="0"/>
        <v>0.123152211890562-0.359968633372783i</v>
      </c>
      <c r="C36" s="14">
        <f t="shared" si="1"/>
        <v>0.38045221027851439</v>
      </c>
      <c r="D36" s="14">
        <f t="shared" si="2"/>
        <v>-8.3939977695010111</v>
      </c>
    </row>
    <row r="37" spans="1:4">
      <c r="A37" s="13">
        <f t="shared" si="6"/>
        <v>8.9999999999999995E-9</v>
      </c>
      <c r="B37" s="14" t="str">
        <f t="shared" si="0"/>
        <v>0.0982689217096347-0.329285703817268i</v>
      </c>
      <c r="C37" s="14">
        <f t="shared" si="1"/>
        <v>0.34363622584414449</v>
      </c>
      <c r="D37" s="14">
        <f t="shared" si="2"/>
        <v>-9.2780211893117226</v>
      </c>
    </row>
    <row r="38" spans="1:4">
      <c r="A38" s="13">
        <f t="shared" si="6"/>
        <v>1E-8</v>
      </c>
      <c r="B38" s="14" t="str">
        <f t="shared" si="0"/>
        <v>0.0796749099898978-0.302635945291762i</v>
      </c>
      <c r="C38" s="14">
        <f t="shared" si="1"/>
        <v>0.31294824917953556</v>
      </c>
      <c r="D38" s="14">
        <f t="shared" si="2"/>
        <v>-10.090549476161199</v>
      </c>
    </row>
    <row r="39" spans="1:4">
      <c r="A39" s="13">
        <f>A38+0.00000001</f>
        <v>2E-8</v>
      </c>
      <c r="B39" s="14" t="str">
        <f t="shared" si="0"/>
        <v>0.0166433115675354-0.162062790463567i</v>
      </c>
      <c r="C39" s="14">
        <f t="shared" si="1"/>
        <v>0.16291515544224877</v>
      </c>
      <c r="D39" s="14">
        <f t="shared" si="2"/>
        <v>-15.760770257502873</v>
      </c>
    </row>
    <row r="40" spans="1:4">
      <c r="A40" s="13">
        <f t="shared" ref="A40:A47" si="7">A39+0.00000001</f>
        <v>3.0000000000000004E-8</v>
      </c>
      <c r="B40" s="14" t="str">
        <f t="shared" si="0"/>
        <v>0.0052827596814077-0.109370172257925i</v>
      </c>
      <c r="C40" s="14">
        <f t="shared" si="1"/>
        <v>0.10949768093242748</v>
      </c>
      <c r="D40" s="14">
        <f t="shared" si="2"/>
        <v>-19.211901574269991</v>
      </c>
    </row>
    <row r="41" spans="1:4">
      <c r="A41" s="13">
        <f t="shared" si="7"/>
        <v>4.0000000000000001E-8</v>
      </c>
      <c r="B41" s="14" t="str">
        <f t="shared" si="0"/>
        <v>0.00172424388647698-0.0823504203886426i</v>
      </c>
      <c r="C41" s="14">
        <f t="shared" si="1"/>
        <v>8.2368469423476684E-2</v>
      </c>
      <c r="D41" s="14">
        <f t="shared" si="2"/>
        <v>-21.684780080621113</v>
      </c>
    </row>
    <row r="42" spans="1:4">
      <c r="A42" s="13">
        <f t="shared" si="7"/>
        <v>4.9999999999999998E-8</v>
      </c>
      <c r="B42" s="14" t="str">
        <f t="shared" si="0"/>
        <v>0.000294707822926513-0.0659885731880546i</v>
      </c>
      <c r="C42" s="14">
        <f t="shared" si="1"/>
        <v>6.5989231273717169E-2</v>
      </c>
      <c r="D42" s="14">
        <f t="shared" si="2"/>
        <v>-23.610538616430009</v>
      </c>
    </row>
    <row r="43" spans="1:4">
      <c r="A43" s="13">
        <f t="shared" si="7"/>
        <v>5.9999999999999995E-8</v>
      </c>
      <c r="B43" s="14" t="str">
        <f t="shared" si="0"/>
        <v>-0.000359791478795785-0.0550341312609227i</v>
      </c>
      <c r="C43" s="14">
        <f t="shared" si="1"/>
        <v>5.5035307335861074E-2</v>
      </c>
      <c r="D43" s="14">
        <f t="shared" si="2"/>
        <v>-25.187172078672159</v>
      </c>
    </row>
    <row r="44" spans="1:4">
      <c r="A44" s="13">
        <f t="shared" si="7"/>
        <v>6.9999999999999992E-8</v>
      </c>
      <c r="B44" s="14" t="str">
        <f t="shared" si="0"/>
        <v>-0.00067995765549938-0.0471918653802281i</v>
      </c>
      <c r="C44" s="14">
        <f t="shared" si="1"/>
        <v>4.7196763665307007E-2</v>
      </c>
      <c r="D44" s="14">
        <f t="shared" si="2"/>
        <v>-26.521755608032976</v>
      </c>
    </row>
    <row r="45" spans="1:4">
      <c r="A45" s="13">
        <f t="shared" si="7"/>
        <v>7.9999999999999988E-8</v>
      </c>
      <c r="B45" s="14" t="str">
        <f t="shared" si="0"/>
        <v>-0.000839162047320442-0.0413024925237588i</v>
      </c>
      <c r="C45" s="14">
        <f t="shared" si="1"/>
        <v>4.1311016467969107E-2</v>
      </c>
      <c r="D45" s="14">
        <f t="shared" si="2"/>
        <v>-27.678682379335854</v>
      </c>
    </row>
    <row r="46" spans="1:4">
      <c r="A46" s="13">
        <f t="shared" si="7"/>
        <v>8.9999999999999985E-8</v>
      </c>
      <c r="B46" s="14" t="str">
        <f t="shared" si="0"/>
        <v>-0.000914907932798875-0.0367181998466517i</v>
      </c>
      <c r="C46" s="14">
        <f t="shared" si="1"/>
        <v>3.6729596465305075E-2</v>
      </c>
      <c r="D46" s="14">
        <f t="shared" si="2"/>
        <v>-28.699676861274888</v>
      </c>
    </row>
    <row r="47" spans="1:4">
      <c r="A47" s="13">
        <f t="shared" si="7"/>
        <v>9.9999999999999982E-8</v>
      </c>
      <c r="B47" s="14" t="str">
        <f t="shared" si="0"/>
        <v>-0.000945162024761884-0.0330488824607146i</v>
      </c>
      <c r="C47" s="14">
        <f t="shared" si="1"/>
        <v>3.3062395000289693E-2</v>
      </c>
      <c r="D47" s="14">
        <f t="shared" si="2"/>
        <v>-29.613313797060346</v>
      </c>
    </row>
    <row r="48" spans="1:4">
      <c r="A48" s="13">
        <f>A47+0.0000001</f>
        <v>1.9999999999999999E-7</v>
      </c>
      <c r="B48" s="14" t="str">
        <f t="shared" si="0"/>
        <v>-0.00074678154627226-0.0165245244409892i</v>
      </c>
      <c r="C48" s="14">
        <f t="shared" si="1"/>
        <v>1.6541390228112695E-2</v>
      </c>
      <c r="D48" s="14">
        <f t="shared" si="2"/>
        <v>-35.628559855735666</v>
      </c>
    </row>
    <row r="49" spans="1:4">
      <c r="A49" s="13">
        <f t="shared" ref="A49:A56" si="8">A48+0.0000001</f>
        <v>2.9999999999999999E-7</v>
      </c>
      <c r="B49" s="14" t="str">
        <f t="shared" si="0"/>
        <v>-0.000558819716079692-0.0110150207090774i</v>
      </c>
      <c r="C49" s="14">
        <f t="shared" si="1"/>
        <v>1.1029186764965193E-2</v>
      </c>
      <c r="D49" s="14">
        <f t="shared" si="2"/>
        <v>-39.149130180042505</v>
      </c>
    </row>
    <row r="50" spans="1:4">
      <c r="A50" s="13">
        <f t="shared" si="8"/>
        <v>3.9999999999999998E-7</v>
      </c>
      <c r="B50" s="14" t="str">
        <f t="shared" si="0"/>
        <v>-0.000441976567978967-0.0082605774992525i</v>
      </c>
      <c r="C50" s="14">
        <f t="shared" si="1"/>
        <v>8.2723928767799194E-3</v>
      </c>
      <c r="D50" s="14">
        <f t="shared" si="2"/>
        <v>-41.647376960423742</v>
      </c>
    </row>
    <row r="51" spans="1:4">
      <c r="A51" s="13">
        <f t="shared" si="8"/>
        <v>4.9999999999999998E-7</v>
      </c>
      <c r="B51" s="14" t="str">
        <f t="shared" si="0"/>
        <v>-0.00036455436804187-0.00660808317501203i</v>
      </c>
      <c r="C51" s="14">
        <f t="shared" si="1"/>
        <v>6.6181313930093197E-3</v>
      </c>
      <c r="D51" s="14">
        <f t="shared" si="2"/>
        <v>-43.585292296583297</v>
      </c>
    </row>
    <row r="52" spans="1:4">
      <c r="A52" s="13">
        <f t="shared" si="8"/>
        <v>5.9999999999999997E-7</v>
      </c>
      <c r="B52" s="14" t="str">
        <f t="shared" si="0"/>
        <v>-0.000309891199776919-0.00550650865640384i</v>
      </c>
      <c r="C52" s="14">
        <f t="shared" si="1"/>
        <v>5.5152216763018338E-3</v>
      </c>
      <c r="D52" s="14">
        <f t="shared" si="2"/>
        <v>-45.168740540777328</v>
      </c>
    </row>
    <row r="53" spans="1:4">
      <c r="A53" s="13">
        <f t="shared" si="8"/>
        <v>6.9999999999999997E-7</v>
      </c>
      <c r="B53" s="14" t="str">
        <f t="shared" si="0"/>
        <v>-0.000269353064592032-0.00471971830515764i</v>
      </c>
      <c r="C53" s="14">
        <f t="shared" si="1"/>
        <v>4.7273980108983021E-3</v>
      </c>
      <c r="D53" s="14">
        <f t="shared" si="2"/>
        <v>-46.507556637418887</v>
      </c>
    </row>
    <row r="54" spans="1:4">
      <c r="A54" s="13">
        <f t="shared" si="8"/>
        <v>7.9999999999999996E-7</v>
      </c>
      <c r="B54" s="14" t="str">
        <f t="shared" si="0"/>
        <v>-0.000238133003314502-0.00412965414755918i</v>
      </c>
      <c r="C54" s="14">
        <f t="shared" si="1"/>
        <v>4.1365143183265214E-3</v>
      </c>
      <c r="D54" s="14">
        <f t="shared" si="2"/>
        <v>-47.667309360930432</v>
      </c>
    </row>
    <row r="55" spans="1:4">
      <c r="A55" s="13">
        <f t="shared" si="8"/>
        <v>8.9999999999999996E-7</v>
      </c>
      <c r="B55" s="14" t="str">
        <f t="shared" si="0"/>
        <v>-0.000213366922330222-0.00367073320225384i</v>
      </c>
      <c r="C55" s="14">
        <f t="shared" si="1"/>
        <v>3.6769291107761927E-3</v>
      </c>
      <c r="D55" s="14">
        <f t="shared" si="2"/>
        <v>-48.69029486030837</v>
      </c>
    </row>
    <row r="56" spans="1:4">
      <c r="A56" s="13">
        <f t="shared" si="8"/>
        <v>9.9999999999999995E-7</v>
      </c>
      <c r="B56" s="14" t="str">
        <f t="shared" si="0"/>
        <v>-0.000193249265760785-0.00330360812136016i</v>
      </c>
      <c r="C56" s="14">
        <f t="shared" si="1"/>
        <v>3.3092554900209636E-3</v>
      </c>
      <c r="D56" s="14">
        <f t="shared" si="2"/>
        <v>-49.605394039559414</v>
      </c>
    </row>
    <row r="57" spans="1:4">
      <c r="A57" s="13">
        <f>A56+0.000001</f>
        <v>1.9999999999999999E-6</v>
      </c>
      <c r="B57" s="14" t="str">
        <f t="shared" si="0"/>
        <v>-0.0000993673046580901-0.00165168203415037i</v>
      </c>
      <c r="C57" s="14">
        <f t="shared" si="1"/>
        <v>1.6546683665224636E-3</v>
      </c>
      <c r="D57" s="14">
        <f t="shared" si="2"/>
        <v>-55.625780714761738</v>
      </c>
    </row>
    <row r="58" spans="1:4">
      <c r="A58" s="13">
        <f t="shared" ref="A58:A65" si="9">A57+0.000001</f>
        <v>3.0000000000000001E-6</v>
      </c>
      <c r="B58" s="14" t="str">
        <f t="shared" si="0"/>
        <v>-0.0000668543104904118-0.00110109289004886i</v>
      </c>
      <c r="C58" s="14">
        <f t="shared" si="1"/>
        <v>1.1031205969191671E-3</v>
      </c>
      <c r="D58" s="14">
        <f t="shared" si="2"/>
        <v>-59.147540128103884</v>
      </c>
    </row>
    <row r="59" spans="1:4">
      <c r="A59" s="13">
        <f t="shared" si="9"/>
        <v>3.9999999999999998E-6</v>
      </c>
      <c r="B59" s="14" t="str">
        <f t="shared" si="0"/>
        <v>-0.0000503692667728459-0.000825808803066413i</v>
      </c>
      <c r="C59" s="14">
        <f t="shared" si="1"/>
        <v>8.2734348505153282E-4</v>
      </c>
      <c r="D59" s="14">
        <f t="shared" si="2"/>
        <v>-61.646282972376412</v>
      </c>
    </row>
    <row r="60" spans="1:4">
      <c r="A60" s="13">
        <f t="shared" si="9"/>
        <v>4.9999999999999996E-6</v>
      </c>
      <c r="B60" s="14" t="str">
        <f t="shared" si="0"/>
        <v>-0.0000404051080150575-0.000660641778944964i</v>
      </c>
      <c r="C60" s="14">
        <f t="shared" si="1"/>
        <v>6.6187622169199824E-4</v>
      </c>
      <c r="D60" s="14">
        <f t="shared" si="2"/>
        <v>-63.584464418527517</v>
      </c>
    </row>
    <row r="61" spans="1:4">
      <c r="A61" s="13">
        <f t="shared" si="9"/>
        <v>5.9999999999999993E-6</v>
      </c>
      <c r="B61" s="14" t="str">
        <f t="shared" si="0"/>
        <v>-0.0000337318641966954-0.000550531874754508i</v>
      </c>
      <c r="C61" s="14">
        <f t="shared" si="1"/>
        <v>5.5156430611751658E-4</v>
      </c>
      <c r="D61" s="14">
        <f t="shared" si="2"/>
        <v>-65.168076929611061</v>
      </c>
    </row>
    <row r="62" spans="1:4">
      <c r="A62" s="13">
        <f t="shared" si="9"/>
        <v>6.999999999999999E-6</v>
      </c>
      <c r="B62" s="14" t="str">
        <f t="shared" si="0"/>
        <v>-0.0000289503369283107-0.000471882656363934i</v>
      </c>
      <c r="C62" s="14">
        <f t="shared" si="1"/>
        <v>4.7276988417764652E-4</v>
      </c>
      <c r="D62" s="14">
        <f t="shared" si="2"/>
        <v>-66.507003923078869</v>
      </c>
    </row>
    <row r="63" spans="1:4">
      <c r="A63" s="13">
        <f t="shared" si="9"/>
        <v>7.9999999999999996E-6</v>
      </c>
      <c r="B63" s="14" t="str">
        <f t="shared" si="0"/>
        <v>-0.0000253560296898893-0.000412896134620499i</v>
      </c>
      <c r="C63" s="14">
        <f t="shared" si="1"/>
        <v>4.1367396126198682E-4</v>
      </c>
      <c r="D63" s="14">
        <f t="shared" si="2"/>
        <v>-67.6668362988475</v>
      </c>
    </row>
    <row r="64" spans="1:4">
      <c r="A64" s="13">
        <f t="shared" si="9"/>
        <v>9.0000000000000002E-6</v>
      </c>
      <c r="B64" s="14" t="str">
        <f t="shared" si="0"/>
        <v>-0.0000225556208102673-0.000367017962037835i</v>
      </c>
      <c r="C64" s="14">
        <f t="shared" si="1"/>
        <v>3.6771040301919976E-4</v>
      </c>
      <c r="D64" s="14">
        <f t="shared" si="2"/>
        <v>-68.689881663709329</v>
      </c>
    </row>
    <row r="65" spans="1:4">
      <c r="A65" s="13">
        <f t="shared" si="9"/>
        <v>1.0000000000000001E-5</v>
      </c>
      <c r="B65" s="14" t="str">
        <f t="shared" si="0"/>
        <v>-0.0000203122466746508-0.000330315571332486i</v>
      </c>
      <c r="C65" s="14">
        <f t="shared" si="1"/>
        <v>3.3093951717750252E-4</v>
      </c>
      <c r="D65" s="14">
        <f t="shared" si="2"/>
        <v>-69.605027420935045</v>
      </c>
    </row>
    <row r="66" spans="1:4">
      <c r="A66" s="13">
        <f>A65+0.00001</f>
        <v>2.0000000000000002E-5</v>
      </c>
      <c r="B66" s="14" t="str">
        <f t="shared" si="0"/>
        <v>-0.0000101835460126231-0.000165156442473493i</v>
      </c>
      <c r="C66" s="14">
        <f t="shared" si="1"/>
        <v>1.6547010334163514E-4</v>
      </c>
      <c r="D66" s="14">
        <f t="shared" si="2"/>
        <v>-75.625609237358745</v>
      </c>
    </row>
    <row r="67" spans="1:4">
      <c r="A67" s="13">
        <f t="shared" ref="A67:A74" si="10">A66+0.00001</f>
        <v>3.0000000000000004E-5</v>
      </c>
      <c r="B67" s="14" t="str">
        <f t="shared" ref="B67:B74" si="11">IMDIV(IMDIV(1,IMPRODUCT($G$1,$G$3,$G$2,A67)),IMSUM(IMPRODUCT($G$5,$G$5),IMPRODUCT($G$5,IMSUM(IMDIV(1,IMPRODUCT($G$1,$G$2)),IMDIV(1,IMPRODUCT($G$3,$G$2)),IMDIV(1,IMPRODUCT($G$3,A67)))),IMDIV(1,IMPRODUCT($G$1,$G$3,$G$2,A67))))</f>
        <v>-6.79512455363818E-06-0.000110103995146155i</v>
      </c>
      <c r="C67" s="14">
        <f t="shared" ref="C67:C74" si="12">IMABS(B67)</f>
        <v>1.103134781649277E-4</v>
      </c>
      <c r="D67" s="14">
        <f t="shared" ref="D67:D74" si="13">20*LOG10(C67/1)</f>
        <v>-79.147428439310758</v>
      </c>
    </row>
    <row r="68" spans="1:4">
      <c r="A68" s="13">
        <f t="shared" si="10"/>
        <v>4.0000000000000003E-5</v>
      </c>
      <c r="B68" s="14" t="str">
        <f t="shared" si="11"/>
        <v>-5.09862861270881E-06-0.0000825778837313634i</v>
      </c>
      <c r="C68" s="14">
        <f t="shared" si="12"/>
        <v>8.2735137005270654E-5</v>
      </c>
      <c r="D68" s="14">
        <f t="shared" si="13"/>
        <v>-81.646200191856749</v>
      </c>
    </row>
    <row r="69" spans="1:4">
      <c r="A69" s="13">
        <f t="shared" si="10"/>
        <v>5.0000000000000002E-5</v>
      </c>
      <c r="B69" s="14" t="str">
        <f t="shared" si="11"/>
        <v>-4.07999978316625E-06-0.0000660622528749696i</v>
      </c>
      <c r="C69" s="14">
        <f t="shared" si="12"/>
        <v>6.6188123203087324E-5</v>
      </c>
      <c r="D69" s="14">
        <f t="shared" si="13"/>
        <v>-83.584398667433319</v>
      </c>
    </row>
    <row r="70" spans="1:4">
      <c r="A70" s="13">
        <f t="shared" si="10"/>
        <v>6.0000000000000002E-5</v>
      </c>
      <c r="B70" s="14" t="str">
        <f t="shared" si="11"/>
        <v>-3.40060920368185E-06-0.0000550518473177686i</v>
      </c>
      <c r="C70" s="14">
        <f t="shared" si="12"/>
        <v>5.5156776882401961E-5</v>
      </c>
      <c r="D70" s="14">
        <f t="shared" si="13"/>
        <v>-85.168022399990875</v>
      </c>
    </row>
    <row r="71" spans="1:4">
      <c r="A71" s="13">
        <f t="shared" si="10"/>
        <v>7.0000000000000007E-5</v>
      </c>
      <c r="B71" s="14" t="str">
        <f t="shared" si="11"/>
        <v>-2.91518098108389E-06-0.0000471872792787396i</v>
      </c>
      <c r="C71" s="14">
        <f t="shared" si="12"/>
        <v>4.7277241944536496E-5</v>
      </c>
      <c r="D71" s="14">
        <f t="shared" si="13"/>
        <v>-86.506957344400121</v>
      </c>
    </row>
    <row r="72" spans="1:4">
      <c r="A72" s="13">
        <f t="shared" si="10"/>
        <v>8.0000000000000007E-5</v>
      </c>
      <c r="B72" s="14" t="str">
        <f t="shared" si="11"/>
        <v>-2.55102820008832E-06-0.0000412888572759379i</v>
      </c>
      <c r="C72" s="14">
        <f t="shared" si="12"/>
        <v>4.1367589729526374E-5</v>
      </c>
      <c r="D72" s="14">
        <f t="shared" si="13"/>
        <v>-87.666795648157333</v>
      </c>
    </row>
    <row r="73" spans="1:4">
      <c r="A73" s="13">
        <f t="shared" si="10"/>
        <v>9.0000000000000006E-5</v>
      </c>
      <c r="B73" s="14" t="str">
        <f t="shared" si="11"/>
        <v>-2.26774989546721E-06-0.0000367011981051517i</v>
      </c>
      <c r="C73" s="14">
        <f t="shared" si="12"/>
        <v>3.6771192963269255E-5</v>
      </c>
      <c r="D73" s="14">
        <f t="shared" si="13"/>
        <v>-88.689845602807367</v>
      </c>
    </row>
    <row r="74" spans="1:4">
      <c r="A74" s="13">
        <f t="shared" si="10"/>
        <v>1E-4</v>
      </c>
      <c r="B74" s="14" t="str">
        <f t="shared" si="11"/>
        <v>-2.04109678256288E-06-0.0000330310722727339i</v>
      </c>
      <c r="C74" s="14">
        <f t="shared" si="12"/>
        <v>3.3094075173093436E-5</v>
      </c>
      <c r="D74" s="14">
        <f t="shared" si="13"/>
        <v>-89.604995018715599</v>
      </c>
    </row>
    <row r="75" spans="1:4">
      <c r="A75" s="13"/>
    </row>
    <row r="76" spans="1:4">
      <c r="A76" s="13"/>
    </row>
    <row r="77" spans="1:4">
      <c r="A77" s="13"/>
    </row>
    <row r="78" spans="1:4">
      <c r="A78" s="1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83"/>
  <sheetViews>
    <sheetView zoomScaleNormal="100" workbookViewId="0">
      <selection activeCell="G23" sqref="G23"/>
    </sheetView>
  </sheetViews>
  <sheetFormatPr defaultRowHeight="15"/>
  <cols>
    <col min="1" max="1" width="12.85546875" bestFit="1" customWidth="1"/>
    <col min="2" max="2" width="17.85546875" bestFit="1" customWidth="1"/>
    <col min="3" max="3" width="44.85546875" bestFit="1" customWidth="1"/>
    <col min="4" max="4" width="12" bestFit="1" customWidth="1"/>
    <col min="7" max="7" width="7" bestFit="1" customWidth="1"/>
    <col min="8" max="8" width="41.7109375" bestFit="1" customWidth="1"/>
    <col min="11" max="11" width="11.7109375" bestFit="1" customWidth="1"/>
    <col min="12" max="12" width="9.85546875" bestFit="1" customWidth="1"/>
  </cols>
  <sheetData>
    <row r="1" spans="1:17">
      <c r="A1" s="6" t="s">
        <v>7</v>
      </c>
      <c r="B1" s="6" t="s">
        <v>6</v>
      </c>
      <c r="C1" s="6" t="s">
        <v>8</v>
      </c>
      <c r="D1" s="6" t="s">
        <v>10</v>
      </c>
      <c r="E1" s="7" t="s">
        <v>9</v>
      </c>
      <c r="N1" s="5" t="s">
        <v>1</v>
      </c>
      <c r="O1" s="2">
        <v>20</v>
      </c>
      <c r="P1" s="5" t="s">
        <v>4</v>
      </c>
      <c r="Q1" s="1">
        <f>1/(O1*O2*O3*O4)</f>
        <v>102652541676931.91</v>
      </c>
    </row>
    <row r="2" spans="1:17">
      <c r="A2" s="1">
        <v>10</v>
      </c>
      <c r="B2" t="str">
        <f>COMPLEX(0,2*PI()*A2)</f>
        <v>62.8318530717959i</v>
      </c>
      <c r="C2" s="3" t="str">
        <f t="shared" ref="C2:C33" si="0">IMDIV($Q$1,IMSUM(IMPRODUCT(B2,B2),IMPRODUCT(B2,$Q$2),$Q$1))</f>
        <v>0.999999999323634-0.0000267362101020554i</v>
      </c>
      <c r="D2">
        <f>IMABS(C2)</f>
        <v>0.99999999968104636</v>
      </c>
      <c r="E2" s="2">
        <f>20*LOG(D2/1)</f>
        <v>-2.770396128225955E-9</v>
      </c>
      <c r="N2" s="5" t="s">
        <v>0</v>
      </c>
      <c r="O2" s="1">
        <v>1.4760000000000001E-9</v>
      </c>
      <c r="P2" s="5" t="s">
        <v>5</v>
      </c>
      <c r="Q2">
        <f>((1/(O1*O2))+(1/(O3*O2))+(1/(O3*O4)))</f>
        <v>43680709.534368068</v>
      </c>
    </row>
    <row r="3" spans="1:17">
      <c r="A3" s="1">
        <v>20</v>
      </c>
      <c r="B3" t="str">
        <f t="shared" ref="B3:B66" si="1">COMPLEX(0,2*PI()*A3)</f>
        <v>125.663706143592i</v>
      </c>
      <c r="C3" s="3" t="str">
        <f t="shared" si="0"/>
        <v>0.999999997294529-0.0000534724201017788i</v>
      </c>
      <c r="D3">
        <f t="shared" ref="D3:D66" si="2">IMABS(C3)</f>
        <v>0.99999999872417877</v>
      </c>
      <c r="E3" s="2">
        <f t="shared" ref="E3:E66" si="3">20*LOG(D3/1)</f>
        <v>-1.1081642377853655E-8</v>
      </c>
      <c r="N3" s="5" t="s">
        <v>2</v>
      </c>
      <c r="O3" s="2">
        <v>100</v>
      </c>
    </row>
    <row r="4" spans="1:17">
      <c r="A4" s="1">
        <v>30</v>
      </c>
      <c r="B4" t="str">
        <f t="shared" si="1"/>
        <v>188.495559215388i</v>
      </c>
      <c r="C4" s="3" t="str">
        <f t="shared" si="0"/>
        <v>0.999999993912704-0.0000802086298968406i</v>
      </c>
      <c r="D4">
        <f t="shared" si="2"/>
        <v>0.99999999712941623</v>
      </c>
      <c r="E4" s="2">
        <f t="shared" si="3"/>
        <v>-2.4933573864791426E-8</v>
      </c>
      <c r="N4" s="5" t="s">
        <v>3</v>
      </c>
      <c r="O4" s="1">
        <v>3.3000000000000002E-9</v>
      </c>
    </row>
    <row r="5" spans="1:17">
      <c r="A5" s="1">
        <v>40</v>
      </c>
      <c r="B5" t="str">
        <f t="shared" si="1"/>
        <v>251.327412287183i</v>
      </c>
      <c r="C5" s="3" t="str">
        <f t="shared" si="0"/>
        <v>0.999999989178138-0.000106944839384907i</v>
      </c>
      <c r="D5">
        <f t="shared" si="2"/>
        <v>0.9999999948967373</v>
      </c>
      <c r="E5" s="2">
        <f t="shared" si="3"/>
        <v>-4.4326376730749488E-8</v>
      </c>
    </row>
    <row r="6" spans="1:17">
      <c r="A6" s="1">
        <v>50</v>
      </c>
      <c r="B6" t="str">
        <f t="shared" si="1"/>
        <v>314.159265358979i</v>
      </c>
      <c r="C6" s="3" t="str">
        <f t="shared" si="0"/>
        <v>0.999999983090833-0.000133681048463646i</v>
      </c>
      <c r="D6">
        <f t="shared" si="2"/>
        <v>0.99999999202614454</v>
      </c>
      <c r="E6" s="2">
        <f t="shared" si="3"/>
        <v>-6.9260028833308904E-8</v>
      </c>
      <c r="G6" s="1"/>
    </row>
    <row r="7" spans="1:17">
      <c r="A7" s="1">
        <v>60</v>
      </c>
      <c r="B7" t="str">
        <f t="shared" si="1"/>
        <v>376.991118430775i</v>
      </c>
      <c r="C7" s="3" t="str">
        <f t="shared" si="0"/>
        <v>0.999999975650798-0.000160417257030728i</v>
      </c>
      <c r="D7">
        <f t="shared" si="2"/>
        <v>0.99999998851764638</v>
      </c>
      <c r="E7" s="2">
        <f t="shared" si="3"/>
        <v>-9.973445693129794E-8</v>
      </c>
      <c r="G7" s="1"/>
    </row>
    <row r="8" spans="1:17">
      <c r="A8" s="1">
        <v>70</v>
      </c>
      <c r="B8" t="str">
        <f t="shared" si="1"/>
        <v>439.822971502571i</v>
      </c>
      <c r="C8" s="3" t="str">
        <f t="shared" si="0"/>
        <v>0.999999966858032-0.000187153464983821i</v>
      </c>
      <c r="D8">
        <f t="shared" si="2"/>
        <v>0.99999998437124216</v>
      </c>
      <c r="E8" s="2">
        <f t="shared" si="3"/>
        <v>-1.3574966686900089E-7</v>
      </c>
      <c r="G8" s="2"/>
    </row>
    <row r="9" spans="1:17">
      <c r="A9" s="1">
        <v>80</v>
      </c>
      <c r="B9" t="str">
        <f t="shared" si="1"/>
        <v>502.654824574367i</v>
      </c>
      <c r="C9" s="3" t="str">
        <f t="shared" si="0"/>
        <v>0.999999956712537-0.000213889672220597i</v>
      </c>
      <c r="D9">
        <f t="shared" si="2"/>
        <v>0.99999997958693376</v>
      </c>
      <c r="E9" s="2">
        <f t="shared" si="3"/>
        <v>-1.7730564232177343E-7</v>
      </c>
    </row>
    <row r="10" spans="1:17">
      <c r="A10" s="1">
        <v>90</v>
      </c>
      <c r="B10" t="str">
        <f t="shared" si="1"/>
        <v>565.486677646163i</v>
      </c>
      <c r="C10" s="3" t="str">
        <f t="shared" si="0"/>
        <v>0.999999945214303-0.000240625878638717i</v>
      </c>
      <c r="D10">
        <f t="shared" si="2"/>
        <v>0.99999997416471109</v>
      </c>
      <c r="E10" s="2">
        <f t="shared" si="3"/>
        <v>-2.2440247112294351E-7</v>
      </c>
    </row>
    <row r="11" spans="1:17">
      <c r="A11" s="1">
        <v>100</v>
      </c>
      <c r="B11" t="str">
        <f t="shared" si="1"/>
        <v>628.318530717959i</v>
      </c>
      <c r="C11" s="3" t="str">
        <f t="shared" si="0"/>
        <v>0.999999932363338-0.000267362084135854i</v>
      </c>
      <c r="D11">
        <f t="shared" si="2"/>
        <v>0.99999996810458169</v>
      </c>
      <c r="E11" s="2">
        <f t="shared" si="3"/>
        <v>-2.7704008778837252E-7</v>
      </c>
    </row>
    <row r="12" spans="1:17">
      <c r="A12" s="1">
        <v>200</v>
      </c>
      <c r="B12" t="str">
        <f t="shared" si="1"/>
        <v>1256.63706143592i</v>
      </c>
      <c r="C12" s="3" t="str">
        <f t="shared" si="0"/>
        <v>0.999999729453416-0.000534724065940238i</v>
      </c>
      <c r="D12">
        <f t="shared" si="2"/>
        <v>0.99999987241835786</v>
      </c>
      <c r="E12" s="2">
        <f t="shared" si="3"/>
        <v>-1.1081601341596268E-6</v>
      </c>
    </row>
    <row r="13" spans="1:17">
      <c r="A13" s="1">
        <v>300</v>
      </c>
      <c r="B13" t="str">
        <f t="shared" si="1"/>
        <v>1884.95559215388i</v>
      </c>
      <c r="C13" s="3" t="str">
        <f t="shared" si="0"/>
        <v>0.999999391270379-0.000802085843081799i</v>
      </c>
      <c r="D13">
        <f t="shared" si="2"/>
        <v>0.9999997129413728</v>
      </c>
      <c r="E13" s="2">
        <f t="shared" si="3"/>
        <v>-2.493359913400483E-6</v>
      </c>
    </row>
    <row r="14" spans="1:17">
      <c r="A14" s="1">
        <v>400</v>
      </c>
      <c r="B14" t="str">
        <f t="shared" si="1"/>
        <v>2513.27412287183i</v>
      </c>
      <c r="C14" s="3" t="str">
        <f t="shared" si="0"/>
        <v>0.999998917814484-0.00106944731322944i</v>
      </c>
      <c r="D14">
        <f t="shared" si="2"/>
        <v>0.99999948967371732</v>
      </c>
      <c r="E14" s="2">
        <f t="shared" si="3"/>
        <v>-4.4326389017796584E-6</v>
      </c>
    </row>
    <row r="15" spans="1:17">
      <c r="A15" s="1">
        <v>500</v>
      </c>
      <c r="B15" t="str">
        <f t="shared" si="1"/>
        <v>3141.59265358979i</v>
      </c>
      <c r="C15" s="3" t="str">
        <f t="shared" si="0"/>
        <v>0.999998309086092-0.00133680837405247i</v>
      </c>
      <c r="D15">
        <f t="shared" si="2"/>
        <v>0.99999920261551811</v>
      </c>
      <c r="E15" s="2">
        <f t="shared" si="3"/>
        <v>-6.9259963701227211E-6</v>
      </c>
    </row>
    <row r="16" spans="1:17">
      <c r="A16" s="1">
        <v>600</v>
      </c>
      <c r="B16" t="str">
        <f t="shared" si="1"/>
        <v>3769.91118430775i</v>
      </c>
      <c r="C16" s="3" t="str">
        <f t="shared" si="0"/>
        <v>0.999997565085678-0.00160416892322073i</v>
      </c>
      <c r="D16">
        <f t="shared" si="2"/>
        <v>0.99999885176695036</v>
      </c>
      <c r="E16" s="2">
        <f t="shared" si="3"/>
        <v>-9.9734312738778204E-6</v>
      </c>
    </row>
    <row r="17" spans="1:28">
      <c r="A17" s="1">
        <v>700</v>
      </c>
      <c r="B17" t="str">
        <f t="shared" si="1"/>
        <v>4398.22971502571i</v>
      </c>
      <c r="C17" s="3" t="str">
        <f t="shared" si="0"/>
        <v>0.999996685813809-0.00187152885840472i</v>
      </c>
      <c r="D17">
        <f t="shared" si="2"/>
        <v>0.99999843712821335</v>
      </c>
      <c r="E17" s="2">
        <f t="shared" si="3"/>
        <v>-1.3574942465266795E-5</v>
      </c>
    </row>
    <row r="18" spans="1:28">
      <c r="A18" s="1">
        <v>800</v>
      </c>
      <c r="B18" t="str">
        <f t="shared" si="1"/>
        <v>5026.54824574367i</v>
      </c>
      <c r="C18" s="3" t="str">
        <f t="shared" si="0"/>
        <v>0.999995671271137-0.00213888807727562i</v>
      </c>
      <c r="D18">
        <f t="shared" si="2"/>
        <v>0.99999795869952601</v>
      </c>
      <c r="E18" s="2">
        <f t="shared" si="3"/>
        <v>-1.7730528731857231E-5</v>
      </c>
    </row>
    <row r="19" spans="1:28">
      <c r="A19" s="1">
        <v>900</v>
      </c>
      <c r="B19" t="str">
        <f t="shared" si="1"/>
        <v>5654.86677646163i</v>
      </c>
      <c r="C19" s="3" t="str">
        <f t="shared" si="0"/>
        <v>0.999994521458454-0.00240624647750565i</v>
      </c>
      <c r="D19">
        <f t="shared" si="2"/>
        <v>0.99999741648117924</v>
      </c>
      <c r="E19" s="2">
        <f t="shared" si="3"/>
        <v>-2.2440188342361965E-5</v>
      </c>
    </row>
    <row r="20" spans="1:28">
      <c r="A20" s="1">
        <v>1000</v>
      </c>
      <c r="B20" t="str">
        <f t="shared" si="1"/>
        <v>6283.18530717959i</v>
      </c>
      <c r="C20" s="3" t="str">
        <f t="shared" si="0"/>
        <v>0.999993236376638-0.00267360395676804i</v>
      </c>
      <c r="D20">
        <f t="shared" si="2"/>
        <v>0.99999681047348354</v>
      </c>
      <c r="E20" s="2">
        <f t="shared" si="3"/>
        <v>-2.770391950083611E-5</v>
      </c>
    </row>
    <row r="21" spans="1:28">
      <c r="A21" s="1">
        <v>2000</v>
      </c>
      <c r="B21" t="str">
        <f t="shared" si="1"/>
        <v>12566.3706143592i</v>
      </c>
      <c r="C21" s="3" t="str">
        <f t="shared" si="0"/>
        <v>0.999972946022507-0.00534710558527942i</v>
      </c>
      <c r="D21">
        <f t="shared" si="2"/>
        <v>0.99998724207615353</v>
      </c>
      <c r="E21" s="2">
        <f t="shared" si="3"/>
        <v>-1.108146254250877E-4</v>
      </c>
    </row>
    <row r="22" spans="1:28">
      <c r="A22" s="1">
        <v>3000</v>
      </c>
      <c r="B22" t="str">
        <f t="shared" si="1"/>
        <v>18849.5559215388i</v>
      </c>
      <c r="C22" s="3" t="str">
        <f t="shared" si="0"/>
        <v>0.999939130485389-0.00802040257028442i</v>
      </c>
      <c r="D22">
        <f t="shared" si="2"/>
        <v>0.99997129535465434</v>
      </c>
      <c r="E22" s="2">
        <f t="shared" si="3"/>
        <v>-2.4932896003897399E-4</v>
      </c>
    </row>
    <row r="23" spans="1:28">
      <c r="A23" s="1">
        <v>4000</v>
      </c>
      <c r="B23" t="str">
        <f t="shared" si="1"/>
        <v>25132.7412287183i</v>
      </c>
      <c r="C23" s="3" t="str">
        <f t="shared" si="0"/>
        <v>0.999891792344595-0.0106933926225439i</v>
      </c>
      <c r="D23">
        <f t="shared" si="2"/>
        <v>0.99994897121996518</v>
      </c>
      <c r="E23" s="2">
        <f t="shared" si="3"/>
        <v>-4.4324166088436067E-4</v>
      </c>
    </row>
    <row r="24" spans="1:28">
      <c r="A24" s="1">
        <v>5000</v>
      </c>
      <c r="B24" t="str">
        <f t="shared" si="1"/>
        <v>31415.9265358979i</v>
      </c>
      <c r="C24" s="3" t="str">
        <f t="shared" si="0"/>
        <v>0.999830935210474-0.0133659734918258i</v>
      </c>
      <c r="D24">
        <f t="shared" si="2"/>
        <v>0.99992027094725655</v>
      </c>
      <c r="E24" s="2">
        <f t="shared" si="3"/>
        <v>-6.9254536143676434E-4</v>
      </c>
    </row>
    <row r="25" spans="1:28">
      <c r="A25" s="1">
        <v>6000</v>
      </c>
      <c r="B25" t="str">
        <f t="shared" si="1"/>
        <v>37699.1118430775i</v>
      </c>
      <c r="C25" s="3" t="str">
        <f t="shared" si="0"/>
        <v>0.999756563723729-0.016038042979892i</v>
      </c>
      <c r="D25">
        <f t="shared" si="2"/>
        <v>0.9998851961756926</v>
      </c>
      <c r="E25" s="2">
        <f t="shared" si="3"/>
        <v>-9.9723059200004316E-4</v>
      </c>
    </row>
    <row r="26" spans="1:28">
      <c r="A26" s="1">
        <v>7000</v>
      </c>
      <c r="B26" t="str">
        <f t="shared" si="1"/>
        <v>43982.2971502571i</v>
      </c>
      <c r="C26" s="3" t="str">
        <f t="shared" si="0"/>
        <v>0.999668683554512-0.0187094989534691i</v>
      </c>
      <c r="D26">
        <f t="shared" si="2"/>
        <v>0.99984374890814842</v>
      </c>
      <c r="E26" s="2">
        <f t="shared" si="3"/>
        <v>-1.3572857811042555E-3</v>
      </c>
    </row>
    <row r="27" spans="1:28">
      <c r="A27" s="1">
        <v>8000</v>
      </c>
      <c r="B27" t="str">
        <f t="shared" si="1"/>
        <v>50265.4824574367i</v>
      </c>
      <c r="C27" s="3" t="str">
        <f t="shared" si="0"/>
        <v>0.999567301401365-0.021380239357205i</v>
      </c>
      <c r="D27">
        <f t="shared" si="2"/>
        <v>0.99979593151091517</v>
      </c>
      <c r="E27" s="2">
        <f t="shared" si="3"/>
        <v>-1.77269725677538E-3</v>
      </c>
      <c r="AB27" t="s">
        <v>11</v>
      </c>
    </row>
    <row r="28" spans="1:28">
      <c r="A28" s="1">
        <v>9000</v>
      </c>
      <c r="B28" t="str">
        <f t="shared" si="1"/>
        <v>56548.6677646163i</v>
      </c>
      <c r="C28" s="3" t="str">
        <f t="shared" si="0"/>
        <v>0.999452424989938-0.0240501622266021i</v>
      </c>
      <c r="D28">
        <f t="shared" si="2"/>
        <v>0.99974174671331673</v>
      </c>
      <c r="E28" s="2">
        <f t="shared" si="3"/>
        <v>-2.2434492483399062E-3</v>
      </c>
    </row>
    <row r="29" spans="1:28">
      <c r="A29" s="1">
        <v>10000</v>
      </c>
      <c r="B29" t="str">
        <f t="shared" si="1"/>
        <v>62831.8530717959i</v>
      </c>
      <c r="C29" s="3" t="str">
        <f t="shared" si="0"/>
        <v>0.999324063071529-0.0267191657009284i</v>
      </c>
      <c r="D29">
        <f t="shared" si="2"/>
        <v>0.99968119760728869</v>
      </c>
      <c r="E29" s="2">
        <f t="shared" si="3"/>
        <v>-2.7695238883231293E-3</v>
      </c>
    </row>
    <row r="30" spans="1:28">
      <c r="A30" s="1">
        <v>20000</v>
      </c>
      <c r="B30" t="str">
        <f t="shared" si="1"/>
        <v>125663.706143592i</v>
      </c>
      <c r="C30" s="3" t="str">
        <f t="shared" si="0"/>
        <v>0.997301395703016-0.0533363242316251i</v>
      </c>
      <c r="D30">
        <f t="shared" si="2"/>
        <v>0.99872660791315893</v>
      </c>
      <c r="E30" s="2">
        <f t="shared" si="3"/>
        <v>-1.1067591320377303E-2</v>
      </c>
    </row>
    <row r="31" spans="1:28">
      <c r="A31" s="1">
        <v>30000</v>
      </c>
      <c r="B31" t="str">
        <f t="shared" si="1"/>
        <v>188495.559215388i</v>
      </c>
      <c r="C31" s="3" t="str">
        <f t="shared" si="0"/>
        <v>0.993947330631165-0.0797507577409716i</v>
      </c>
      <c r="D31">
        <f t="shared" si="2"/>
        <v>0.99714165464545579</v>
      </c>
      <c r="E31" s="2">
        <f t="shared" si="3"/>
        <v>-2.4862822515627221E-2</v>
      </c>
    </row>
    <row r="32" spans="1:28">
      <c r="A32" s="1">
        <v>40000</v>
      </c>
      <c r="B32" t="str">
        <f t="shared" si="1"/>
        <v>251327.412287183i</v>
      </c>
      <c r="C32" s="3" t="str">
        <f t="shared" si="0"/>
        <v>0.989287100806097-0.105864292944936i</v>
      </c>
      <c r="D32">
        <f t="shared" si="2"/>
        <v>0.99493528248930041</v>
      </c>
      <c r="E32" s="2">
        <f t="shared" si="3"/>
        <v>-4.4103357384571829E-2</v>
      </c>
    </row>
    <row r="33" spans="1:8">
      <c r="A33" s="1">
        <v>50000</v>
      </c>
      <c r="B33" t="str">
        <f t="shared" si="1"/>
        <v>314159.265358979i</v>
      </c>
      <c r="C33" s="3" t="str">
        <f t="shared" si="0"/>
        <v>0.983355368806763-0.131582489767038i</v>
      </c>
      <c r="D33">
        <f t="shared" si="2"/>
        <v>0.99211981785184467</v>
      </c>
      <c r="E33" s="2">
        <f t="shared" si="3"/>
        <v>-6.8717502691279686E-2</v>
      </c>
    </row>
    <row r="34" spans="1:8">
      <c r="A34" s="1">
        <v>60000</v>
      </c>
      <c r="B34" t="str">
        <f t="shared" si="1"/>
        <v>376991.118430775i</v>
      </c>
      <c r="C34" s="3" t="str">
        <f t="shared" ref="C34:C65" si="4">IMDIV($Q$1,IMSUM(IMPRODUCT(B34,B34),IMPRODUCT(B34,$Q$2),$Q$1))</f>
        <v>0.976195591005824-0.156815733799583i</v>
      </c>
      <c r="D34">
        <f t="shared" si="2"/>
        <v>0.98871077988778477</v>
      </c>
      <c r="E34" s="2">
        <f t="shared" si="3"/>
        <v>-9.8614614333254275E-2</v>
      </c>
    </row>
    <row r="35" spans="1:8">
      <c r="A35" s="1">
        <v>70000</v>
      </c>
      <c r="B35" t="str">
        <f t="shared" si="1"/>
        <v>439822.971502571i</v>
      </c>
      <c r="C35" s="3" t="str">
        <f t="shared" si="4"/>
        <v>0.967859237935628-0.181480207208722i</v>
      </c>
      <c r="D35">
        <f t="shared" si="2"/>
        <v>0.98472664738284355</v>
      </c>
      <c r="E35" s="2">
        <f t="shared" si="3"/>
        <v>-0.13368619226064524</v>
      </c>
    </row>
    <row r="36" spans="1:8">
      <c r="A36" s="1">
        <v>80000</v>
      </c>
      <c r="B36" t="str">
        <f t="shared" si="1"/>
        <v>502654.824574367i</v>
      </c>
      <c r="C36" s="3" t="str">
        <f t="shared" si="4"/>
        <v>0.95840489638663-0.205498717855737i</v>
      </c>
      <c r="D36">
        <f t="shared" si="2"/>
        <v>0.98018858821056409</v>
      </c>
      <c r="E36" s="2">
        <f t="shared" si="3"/>
        <v>-0.17380716085119444</v>
      </c>
    </row>
    <row r="37" spans="1:8">
      <c r="A37" s="1">
        <v>90000</v>
      </c>
      <c r="B37" t="str">
        <f t="shared" si="1"/>
        <v>565486.677646163i</v>
      </c>
      <c r="C37" s="3" t="str">
        <f t="shared" si="4"/>
        <v>0.947897281538101-0.228801372184363i</v>
      </c>
      <c r="D37">
        <f t="shared" si="2"/>
        <v>0.97512015888339099</v>
      </c>
      <c r="E37" s="2">
        <f t="shared" si="3"/>
        <v>-0.21883730398461507</v>
      </c>
    </row>
    <row r="38" spans="1:8">
      <c r="A38" s="1">
        <v>100000</v>
      </c>
      <c r="B38" t="str">
        <f t="shared" si="1"/>
        <v>628318.530717959i</v>
      </c>
      <c r="C38" s="3" t="str">
        <f t="shared" si="4"/>
        <v>0.93640618880862-0.251326083481577i</v>
      </c>
      <c r="D38">
        <f t="shared" si="2"/>
        <v>0.96954698219182422</v>
      </c>
      <c r="E38" s="2">
        <f t="shared" si="3"/>
        <v>-0.26862282170491564</v>
      </c>
    </row>
    <row r="39" spans="1:8">
      <c r="A39" s="1">
        <v>200000</v>
      </c>
      <c r="B39" t="str">
        <f t="shared" si="1"/>
        <v>1256637.06143592i</v>
      </c>
      <c r="C39" s="3" t="str">
        <f t="shared" si="4"/>
        <v>0.784305157981251-0.425939309929117i</v>
      </c>
      <c r="D39">
        <f t="shared" si="2"/>
        <v>0.89250147147155301</v>
      </c>
      <c r="E39" s="2">
        <f t="shared" si="3"/>
        <v>-0.98782118383473516</v>
      </c>
      <c r="H39" s="1"/>
    </row>
    <row r="40" spans="1:8">
      <c r="A40" s="1">
        <v>300000</v>
      </c>
      <c r="B40" t="str">
        <f t="shared" si="1"/>
        <v>1884955.59215388i</v>
      </c>
      <c r="C40" s="3" t="str">
        <f t="shared" si="4"/>
        <v>0.612821695763867-0.50915914207845i</v>
      </c>
      <c r="D40">
        <f t="shared" si="2"/>
        <v>0.79673926899642955</v>
      </c>
      <c r="E40" s="2">
        <f t="shared" si="3"/>
        <v>-1.9736755435174915</v>
      </c>
    </row>
    <row r="41" spans="1:8">
      <c r="A41" s="8">
        <v>400000</v>
      </c>
      <c r="B41" s="9" t="str">
        <f t="shared" si="1"/>
        <v>2513274.12287183i</v>
      </c>
      <c r="C41" s="10" t="str">
        <f t="shared" si="4"/>
        <v>0.463568627194568-0.528268839276425i</v>
      </c>
      <c r="D41" s="9">
        <f t="shared" si="2"/>
        <v>0.70282561042517344</v>
      </c>
      <c r="E41" s="11">
        <f t="shared" si="3"/>
        <v>-3.0630484306241383</v>
      </c>
      <c r="H41" s="1"/>
    </row>
    <row r="42" spans="1:8">
      <c r="A42" s="1">
        <v>500000</v>
      </c>
      <c r="B42" t="str">
        <f t="shared" si="1"/>
        <v>3141592.65358979i</v>
      </c>
      <c r="C42" s="3" t="str">
        <f t="shared" si="4"/>
        <v>0.347100270918448-0.513365161189823i</v>
      </c>
      <c r="D42">
        <f t="shared" si="2"/>
        <v>0.61969539839756183</v>
      </c>
      <c r="E42" s="2">
        <f t="shared" si="3"/>
        <v>-4.156434574600957</v>
      </c>
      <c r="G42" s="1"/>
      <c r="H42" s="12"/>
    </row>
    <row r="43" spans="1:8">
      <c r="A43" s="1">
        <v>600000</v>
      </c>
      <c r="B43" t="str">
        <f t="shared" si="1"/>
        <v>3769911.18430775i</v>
      </c>
      <c r="C43" s="3" t="str">
        <f t="shared" si="4"/>
        <v>0.259844420617659-0.483820132805633i</v>
      </c>
      <c r="D43">
        <f t="shared" si="2"/>
        <v>0.54918215906399159</v>
      </c>
      <c r="E43" s="2">
        <f t="shared" si="3"/>
        <v>-5.2056715971657681</v>
      </c>
      <c r="G43" s="5"/>
      <c r="H43" s="12"/>
    </row>
    <row r="44" spans="1:8">
      <c r="A44" s="1">
        <v>700000</v>
      </c>
      <c r="B44" t="str">
        <f t="shared" si="1"/>
        <v>4398229.71502571i</v>
      </c>
      <c r="C44" s="3" t="str">
        <f t="shared" si="4"/>
        <v>0.195025987239132-0.449751643582109i</v>
      </c>
      <c r="D44">
        <f t="shared" si="2"/>
        <v>0.49021594894842674</v>
      </c>
      <c r="E44" s="2">
        <f t="shared" si="3"/>
        <v>-6.1922512656928212</v>
      </c>
      <c r="H44" s="12"/>
    </row>
    <row r="45" spans="1:8">
      <c r="A45" s="1">
        <v>800000</v>
      </c>
      <c r="B45" t="str">
        <f t="shared" si="1"/>
        <v>5026548.24574367i</v>
      </c>
      <c r="C45" s="3" t="str">
        <f t="shared" si="4"/>
        <v>0.14657560674104-0.415869291255259i</v>
      </c>
      <c r="D45">
        <f t="shared" si="2"/>
        <v>0.44094407343863401</v>
      </c>
      <c r="E45" s="2">
        <f t="shared" si="3"/>
        <v>-7.112329804168585</v>
      </c>
    </row>
    <row r="46" spans="1:8">
      <c r="A46" s="1">
        <v>900000</v>
      </c>
      <c r="B46" t="str">
        <f t="shared" si="1"/>
        <v>5654866.77646163i</v>
      </c>
      <c r="C46" s="3" t="str">
        <f t="shared" si="4"/>
        <v>0.109910137622506-0.384134976556295i</v>
      </c>
      <c r="D46">
        <f t="shared" si="2"/>
        <v>0.39954964468273974</v>
      </c>
      <c r="E46" s="2">
        <f t="shared" si="3"/>
        <v>-7.9685850242585499</v>
      </c>
    </row>
    <row r="47" spans="1:8">
      <c r="A47" s="1">
        <v>1000000</v>
      </c>
      <c r="B47" t="str">
        <f t="shared" si="1"/>
        <v>6283185.30717959i</v>
      </c>
      <c r="C47" s="3" t="str">
        <f t="shared" si="4"/>
        <v>0.0817614019644359-0.355204658853389i</v>
      </c>
      <c r="D47">
        <f t="shared" si="2"/>
        <v>0.36449317760740396</v>
      </c>
      <c r="E47" s="2">
        <f t="shared" si="3"/>
        <v>-8.7662119233364226</v>
      </c>
    </row>
    <row r="48" spans="1:8">
      <c r="A48" s="1">
        <v>2000000</v>
      </c>
      <c r="B48" t="str">
        <f t="shared" si="1"/>
        <v>12566370.6143592i</v>
      </c>
      <c r="C48" s="3" t="str">
        <f t="shared" si="4"/>
        <v>-0.0186384921664109-0.185135870479334i</v>
      </c>
      <c r="D48">
        <f t="shared" si="2"/>
        <v>0.18607171716404963</v>
      </c>
      <c r="E48" s="2">
        <f t="shared" si="3"/>
        <v>-14.606392689243922</v>
      </c>
    </row>
    <row r="49" spans="1:11">
      <c r="A49" s="1">
        <v>2100000</v>
      </c>
      <c r="B49" t="str">
        <f t="shared" si="1"/>
        <v>13194689.1450771i</v>
      </c>
      <c r="C49" s="3" t="str">
        <f t="shared" si="4"/>
        <v>-0.021744758940856-0.175411371935945i</v>
      </c>
      <c r="D49">
        <f t="shared" si="2"/>
        <v>0.17675402101747606</v>
      </c>
      <c r="E49" s="2">
        <f t="shared" si="3"/>
        <v>-15.05261395109223</v>
      </c>
    </row>
    <row r="50" spans="1:11">
      <c r="A50" s="1">
        <v>2200000</v>
      </c>
      <c r="B50" t="str">
        <f t="shared" si="1"/>
        <v>13823007.6757951i</v>
      </c>
      <c r="C50" s="3" t="str">
        <f t="shared" si="4"/>
        <v>-0.0243744641590544-0.166441671040123i</v>
      </c>
      <c r="D50">
        <f t="shared" si="2"/>
        <v>0.16821695622519611</v>
      </c>
      <c r="E50" s="2">
        <f t="shared" si="3"/>
        <v>-15.482604591228277</v>
      </c>
    </row>
    <row r="51" spans="1:11">
      <c r="A51" s="1">
        <v>2300000</v>
      </c>
      <c r="B51" t="str">
        <f t="shared" si="1"/>
        <v>14451326.206513i</v>
      </c>
      <c r="C51" s="3" t="str">
        <f t="shared" si="4"/>
        <v>-0.026603114314124-0.158144194130167i</v>
      </c>
      <c r="D51">
        <f t="shared" si="2"/>
        <v>0.16036618043805342</v>
      </c>
      <c r="E51" s="2">
        <f t="shared" si="3"/>
        <v>-15.89774429183028</v>
      </c>
    </row>
    <row r="52" spans="1:11">
      <c r="A52" s="1">
        <v>2400000</v>
      </c>
      <c r="B52" t="str">
        <f t="shared" si="1"/>
        <v>15079644.737231i</v>
      </c>
      <c r="C52" s="3" t="str">
        <f t="shared" si="4"/>
        <v>-0.0284919130939236-0.150447758136503i</v>
      </c>
      <c r="D52">
        <f t="shared" si="2"/>
        <v>0.15312190254843164</v>
      </c>
      <c r="E52" s="2">
        <f t="shared" si="3"/>
        <v>-16.299253667996645</v>
      </c>
    </row>
    <row r="53" spans="1:11">
      <c r="A53" s="4">
        <v>2500000</v>
      </c>
      <c r="B53" t="str">
        <f t="shared" si="1"/>
        <v>15707963.267949i</v>
      </c>
      <c r="C53" s="3" t="str">
        <f t="shared" si="4"/>
        <v>-0.0300909014792317-0.143290780374847i</v>
      </c>
      <c r="D53">
        <f t="shared" si="2"/>
        <v>0.14641622209395194</v>
      </c>
      <c r="E53" s="2">
        <f t="shared" si="3"/>
        <v>-16.688216064515455</v>
      </c>
    </row>
    <row r="54" spans="1:11">
      <c r="A54" s="1">
        <v>2600000</v>
      </c>
      <c r="B54" t="str">
        <f t="shared" si="1"/>
        <v>16336281.7986669i</v>
      </c>
      <c r="C54" s="3" t="str">
        <f t="shared" si="4"/>
        <v>-0.0314413273626601-0.136619784572715i</v>
      </c>
      <c r="D54">
        <f t="shared" si="2"/>
        <v>0.14019102183457047</v>
      </c>
      <c r="E54" s="2">
        <f t="shared" si="3"/>
        <v>-17.065595974542262</v>
      </c>
      <c r="K54" s="1"/>
    </row>
    <row r="55" spans="1:11">
      <c r="A55" s="1">
        <v>2700000</v>
      </c>
      <c r="B55" t="str">
        <f t="shared" si="1"/>
        <v>16964600.3293849i</v>
      </c>
      <c r="C55" s="3" t="str">
        <f t="shared" si="4"/>
        <v>-0.0325774513409355-0.13038815672063i</v>
      </c>
      <c r="D55">
        <f t="shared" si="2"/>
        <v>0.13439628621682442</v>
      </c>
      <c r="E55" s="2">
        <f t="shared" si="3"/>
        <v>-17.432254640201059</v>
      </c>
    </row>
    <row r="56" spans="1:11">
      <c r="A56" s="1">
        <v>2800000</v>
      </c>
      <c r="B56" t="str">
        <f t="shared" si="1"/>
        <v>17592918.8601028i</v>
      </c>
      <c r="C56" s="3" t="str">
        <f t="shared" si="4"/>
        <v>-0.0335279356109365-0.124555109129122i</v>
      </c>
      <c r="D56">
        <f t="shared" si="2"/>
        <v>0.12898875019356765</v>
      </c>
      <c r="E56" s="2">
        <f t="shared" si="3"/>
        <v>-17.788963304387934</v>
      </c>
    </row>
    <row r="57" spans="1:11">
      <c r="A57" s="1">
        <v>2900000</v>
      </c>
      <c r="B57" t="str">
        <f t="shared" si="1"/>
        <v>18221237.3908208i</v>
      </c>
      <c r="C57" s="3" t="str">
        <f t="shared" si="4"/>
        <v>-0.0343169215702199-0.119084816891994i</v>
      </c>
      <c r="D57">
        <f t="shared" si="2"/>
        <v>0.12393080617932073</v>
      </c>
      <c r="E57" s="2">
        <f t="shared" si="3"/>
        <v>-18.136414503518484</v>
      </c>
    </row>
    <row r="58" spans="1:11">
      <c r="A58" s="1">
        <v>3000000</v>
      </c>
      <c r="B58" t="str">
        <f t="shared" si="1"/>
        <v>18849555.9215388i</v>
      </c>
      <c r="C58" s="3" t="str">
        <f t="shared" si="4"/>
        <v>-0.0349648728048904-0.113945696671625i</v>
      </c>
      <c r="D58">
        <f t="shared" si="2"/>
        <v>0.1191896141458816</v>
      </c>
      <c r="E58" s="2">
        <f t="shared" si="3"/>
        <v>-18.475231723399684</v>
      </c>
    </row>
    <row r="59" spans="1:11">
      <c r="A59" s="1">
        <v>4000000</v>
      </c>
      <c r="B59" t="str">
        <f t="shared" si="1"/>
        <v>25132741.2287183i</v>
      </c>
      <c r="C59" s="3" t="str">
        <f t="shared" si="4"/>
        <v>-0.0365668927585242-0.0758857399380416i</v>
      </c>
      <c r="D59">
        <f t="shared" si="2"/>
        <v>8.4236471744473559E-2</v>
      </c>
      <c r="E59" s="2">
        <f t="shared" si="3"/>
        <v>-21.489996638444694</v>
      </c>
    </row>
    <row r="60" spans="1:11">
      <c r="A60" s="1">
        <v>5000000</v>
      </c>
      <c r="B60" t="str">
        <f t="shared" si="1"/>
        <v>31415926.5358979i</v>
      </c>
      <c r="C60" s="3" t="str">
        <f t="shared" si="4"/>
        <v>-0.0340608575341022-0.0528556758895535i</v>
      </c>
      <c r="D60">
        <f t="shared" si="2"/>
        <v>6.2879762163194713E-2</v>
      </c>
      <c r="E60" s="2">
        <f t="shared" si="3"/>
        <v>-24.029782192874073</v>
      </c>
    </row>
    <row r="61" spans="1:11">
      <c r="A61" s="1">
        <v>6000000</v>
      </c>
      <c r="B61" t="str">
        <f t="shared" si="1"/>
        <v>37699111.8430775i</v>
      </c>
      <c r="C61" s="3" t="str">
        <f t="shared" si="4"/>
        <v>-0.0304145255617219-0.0379838075374434i</v>
      </c>
      <c r="D61">
        <f t="shared" si="2"/>
        <v>4.8660178793199851E-2</v>
      </c>
      <c r="E61" s="2">
        <f t="shared" si="3"/>
        <v>-26.256525993283848</v>
      </c>
    </row>
    <row r="62" spans="1:11">
      <c r="A62" s="1">
        <v>7000000</v>
      </c>
      <c r="B62" t="str">
        <f t="shared" si="1"/>
        <v>43982297.1502571i</v>
      </c>
      <c r="C62" s="3" t="str">
        <f t="shared" si="4"/>
        <v>-0.0266857474971095-0.027987963570858i</v>
      </c>
      <c r="D62">
        <f t="shared" si="2"/>
        <v>3.8671116150470239E-2</v>
      </c>
      <c r="E62" s="2">
        <f t="shared" si="3"/>
        <v>-28.252265857222568</v>
      </c>
    </row>
    <row r="63" spans="1:11">
      <c r="A63" s="1">
        <v>8000000</v>
      </c>
      <c r="B63" t="str">
        <f t="shared" si="1"/>
        <v>50265482.4574367i</v>
      </c>
      <c r="C63" s="3" t="str">
        <f t="shared" si="4"/>
        <v>-0.0232625947230751-0.0210712906269186i</v>
      </c>
      <c r="D63">
        <f t="shared" si="2"/>
        <v>3.1387061059202546E-2</v>
      </c>
      <c r="E63" s="2">
        <f t="shared" si="3"/>
        <v>-30.064986954890923</v>
      </c>
    </row>
    <row r="64" spans="1:11">
      <c r="A64" s="1">
        <v>9000000</v>
      </c>
      <c r="B64" t="str">
        <f t="shared" si="1"/>
        <v>56548667.7646163i</v>
      </c>
      <c r="C64" s="3" t="str">
        <f t="shared" si="4"/>
        <v>-0.0202614970936542-0.0161699623562869i</v>
      </c>
      <c r="D64">
        <f t="shared" si="2"/>
        <v>2.5922884621119868E-2</v>
      </c>
      <c r="E64" s="2">
        <f t="shared" si="3"/>
        <v>-31.726333462410349</v>
      </c>
    </row>
    <row r="65" spans="1:5">
      <c r="A65" s="1">
        <v>10000000</v>
      </c>
      <c r="B65" t="str">
        <f t="shared" si="1"/>
        <v>62831853.0717959i</v>
      </c>
      <c r="C65" s="3" t="str">
        <f t="shared" si="4"/>
        <v>-0.0176861192197846-0.0126236337224441i</v>
      </c>
      <c r="D65">
        <f t="shared" si="2"/>
        <v>2.172912656815414E-2</v>
      </c>
      <c r="E65" s="2">
        <f t="shared" si="3"/>
        <v>-33.259154607740129</v>
      </c>
    </row>
    <row r="66" spans="1:5">
      <c r="A66" s="1">
        <v>20000000</v>
      </c>
      <c r="B66" t="str">
        <f t="shared" si="1"/>
        <v>125663706.143592i</v>
      </c>
      <c r="C66" s="3" t="str">
        <f t="shared" ref="C66:C97" si="5">IMDIV($Q$1,IMSUM(IMPRODUCT(B66,B66),IMPRODUCT(B66,$Q$2),$Q$1))</f>
        <v>-0.00582948251611964-0.00203958679966717i</v>
      </c>
      <c r="D66">
        <f t="shared" si="2"/>
        <v>6.1759841903231199E-3</v>
      </c>
      <c r="E66" s="2">
        <f t="shared" si="3"/>
        <v>-44.185876488110324</v>
      </c>
    </row>
    <row r="67" spans="1:5">
      <c r="A67" s="1">
        <v>30000000</v>
      </c>
      <c r="B67" t="str">
        <f t="shared" ref="B67:B83" si="6">COMPLEX(0,2*PI()*A67)</f>
        <v>188495559.215388i</v>
      </c>
      <c r="C67" s="3" t="str">
        <f t="shared" si="5"/>
        <v>-0.00274902353295211-0.000638886290841112i</v>
      </c>
      <c r="D67">
        <f t="shared" ref="D67:D83" si="7">IMABS(C67)</f>
        <v>2.8222873839049796E-3</v>
      </c>
      <c r="E67" s="2">
        <f t="shared" ref="E67:E83" si="8">20*LOG(D67/1)</f>
        <v>-50.987975312062517</v>
      </c>
    </row>
    <row r="68" spans="1:5">
      <c r="A68" s="1">
        <v>40000000</v>
      </c>
      <c r="B68" t="str">
        <f t="shared" si="6"/>
        <v>251327412.287183i</v>
      </c>
      <c r="C68" s="3" t="str">
        <f t="shared" si="5"/>
        <v>-0.0015799036362794-0.000275034253520898i</v>
      </c>
      <c r="D68">
        <f t="shared" si="7"/>
        <v>1.6036643478417386E-3</v>
      </c>
      <c r="E68" s="2">
        <f t="shared" si="8"/>
        <v>-55.897730515730018</v>
      </c>
    </row>
    <row r="69" spans="1:5">
      <c r="A69" s="1">
        <v>50000000</v>
      </c>
      <c r="B69" t="str">
        <f t="shared" si="6"/>
        <v>314159265.358979i</v>
      </c>
      <c r="C69" s="3" t="str">
        <f t="shared" si="5"/>
        <v>-0.00102138394960053-0.000142161101528391i</v>
      </c>
      <c r="D69">
        <f t="shared" si="7"/>
        <v>1.0312298246702059E-3</v>
      </c>
      <c r="E69" s="2">
        <f t="shared" si="8"/>
        <v>-59.732890700866776</v>
      </c>
    </row>
    <row r="70" spans="1:5">
      <c r="A70" s="1">
        <v>60000000</v>
      </c>
      <c r="B70" t="str">
        <f t="shared" si="6"/>
        <v>376991118.430775i</v>
      </c>
      <c r="C70" s="3" t="str">
        <f t="shared" si="5"/>
        <v>-0.000713216357986955-0.0000826977431835009i</v>
      </c>
      <c r="D70">
        <f t="shared" si="7"/>
        <v>7.1799477019531314E-4</v>
      </c>
      <c r="E70" s="2">
        <f t="shared" si="8"/>
        <v>-62.877574382106332</v>
      </c>
    </row>
    <row r="71" spans="1:5">
      <c r="A71" s="1">
        <v>70000000</v>
      </c>
      <c r="B71" t="str">
        <f t="shared" si="6"/>
        <v>439822971.502571i</v>
      </c>
      <c r="C71" s="3" t="str">
        <f t="shared" si="5"/>
        <v>-0.000525747607540625-0.0000522419769893555i</v>
      </c>
      <c r="D71">
        <f t="shared" si="7"/>
        <v>5.2833679693397033E-4</v>
      </c>
      <c r="E71" s="2">
        <f t="shared" si="8"/>
        <v>-65.541782821322386</v>
      </c>
    </row>
    <row r="72" spans="1:5">
      <c r="A72" s="1">
        <v>80000000</v>
      </c>
      <c r="B72" t="str">
        <f t="shared" si="6"/>
        <v>502654824.574367i</v>
      </c>
      <c r="C72" s="3" t="str">
        <f t="shared" si="5"/>
        <v>-0.000403400591309412-0.0000350697639143206i</v>
      </c>
      <c r="D72">
        <f t="shared" si="7"/>
        <v>4.0492212264803392E-4</v>
      </c>
      <c r="E72" s="2">
        <f t="shared" si="8"/>
        <v>-67.852569903925129</v>
      </c>
    </row>
    <row r="73" spans="1:5">
      <c r="A73" s="1">
        <v>90000000</v>
      </c>
      <c r="B73" t="str">
        <f t="shared" si="6"/>
        <v>565486677.646163i</v>
      </c>
      <c r="C73" s="3" t="str">
        <f t="shared" si="5"/>
        <v>-0.00031921193948103-0.0000246652698198705i</v>
      </c>
      <c r="D73">
        <f t="shared" si="7"/>
        <v>3.2016345488285788E-4</v>
      </c>
      <c r="E73" s="2">
        <f t="shared" si="8"/>
        <v>-69.892564844243154</v>
      </c>
    </row>
    <row r="74" spans="1:5">
      <c r="A74" s="1">
        <v>100000000</v>
      </c>
      <c r="B74" t="str">
        <f t="shared" si="6"/>
        <v>628318530.717959i</v>
      </c>
      <c r="C74" s="3" t="str">
        <f t="shared" si="5"/>
        <v>-0.000258837931941694-0.0000179990953626653i</v>
      </c>
      <c r="D74">
        <f t="shared" si="7"/>
        <v>2.594629885855155E-4</v>
      </c>
      <c r="E74" s="2">
        <f t="shared" si="8"/>
        <v>-71.718491677270833</v>
      </c>
    </row>
    <row r="75" spans="1:5">
      <c r="A75" s="1">
        <v>200000000</v>
      </c>
      <c r="B75" t="str">
        <f t="shared" si="6"/>
        <v>1256637061.43592i</v>
      </c>
      <c r="C75" s="3" t="str">
        <f t="shared" si="5"/>
        <v>-0.0000649312435153323-2.25715702493385E-06i</v>
      </c>
      <c r="D75">
        <f t="shared" si="7"/>
        <v>6.4970463614496318E-5</v>
      </c>
      <c r="E75" s="2">
        <f t="shared" si="8"/>
        <v>-83.745680683932562</v>
      </c>
    </row>
    <row r="76" spans="1:5">
      <c r="A76" s="1">
        <v>300000000</v>
      </c>
      <c r="B76" t="str">
        <f t="shared" si="6"/>
        <v>1884955592.15388i</v>
      </c>
      <c r="C76" s="3" t="str">
        <f t="shared" si="5"/>
        <v>-0.0000288766520471703-6.69187698028717E-07i</v>
      </c>
      <c r="D76">
        <f t="shared" si="7"/>
        <v>2.8884404886175819E-5</v>
      </c>
      <c r="E76" s="2">
        <f t="shared" si="8"/>
        <v>-90.786731518527134</v>
      </c>
    </row>
    <row r="77" spans="1:5">
      <c r="A77" s="1">
        <v>400000000</v>
      </c>
      <c r="B77" t="str">
        <f t="shared" si="6"/>
        <v>2513274122.87183i</v>
      </c>
      <c r="C77" s="3" t="str">
        <f t="shared" si="5"/>
        <v>-0.000016246726746929-2.82372733929963E-07i</v>
      </c>
      <c r="D77">
        <f t="shared" si="7"/>
        <v>1.6249180420878009E-5</v>
      </c>
      <c r="E77" s="2">
        <f t="shared" si="8"/>
        <v>-95.783370783137784</v>
      </c>
    </row>
    <row r="78" spans="1:5">
      <c r="A78" s="1">
        <v>500000000</v>
      </c>
      <c r="B78" t="str">
        <f t="shared" si="6"/>
        <v>3141592653.58979i</v>
      </c>
      <c r="C78" s="3" t="str">
        <f t="shared" si="5"/>
        <v>-0.0000103989748212065-1.44588867238603E-07i</v>
      </c>
      <c r="D78">
        <f t="shared" si="7"/>
        <v>1.039997996501032E-5</v>
      </c>
      <c r="E78" s="2">
        <f t="shared" si="8"/>
        <v>-99.659349946897166</v>
      </c>
    </row>
    <row r="79" spans="1:5">
      <c r="A79" s="1">
        <v>600000000</v>
      </c>
      <c r="B79" t="str">
        <f t="shared" si="6"/>
        <v>3769911184.30775i</v>
      </c>
      <c r="C79" s="3" t="str">
        <f t="shared" si="5"/>
        <v>-7.22191387586477E-06-8.36785232834306E-08i</v>
      </c>
      <c r="D79">
        <f t="shared" si="7"/>
        <v>7.222398640733355E-6</v>
      </c>
      <c r="E79" s="2">
        <f t="shared" si="8"/>
        <v>-102.82637088674441</v>
      </c>
    </row>
    <row r="80" spans="1:5">
      <c r="A80" s="1">
        <v>700000000</v>
      </c>
      <c r="B80" t="str">
        <f t="shared" si="6"/>
        <v>4398229715.02571i</v>
      </c>
      <c r="C80" s="3" t="str">
        <f t="shared" si="5"/>
        <v>-5.30607471016595E-06-5.26971879884608E-08i</v>
      </c>
      <c r="D80">
        <f t="shared" si="7"/>
        <v>5.3063363843130559E-6</v>
      </c>
      <c r="E80" s="2">
        <f t="shared" si="8"/>
        <v>-105.50410444545929</v>
      </c>
    </row>
    <row r="81" spans="1:5">
      <c r="A81" s="1">
        <v>800000000</v>
      </c>
      <c r="B81" t="str">
        <f t="shared" si="6"/>
        <v>5026548245.74367i</v>
      </c>
      <c r="C81" s="3" t="str">
        <f t="shared" si="5"/>
        <v>-4.06255230459991E-06-3.53037272269317E-08i</v>
      </c>
      <c r="D81">
        <f t="shared" si="7"/>
        <v>4.0627056970405999E-6</v>
      </c>
      <c r="E81" s="2">
        <f t="shared" si="8"/>
        <v>-107.82369273772282</v>
      </c>
    </row>
    <row r="82" spans="1:5">
      <c r="A82" s="1">
        <v>900000000</v>
      </c>
      <c r="B82" t="str">
        <f t="shared" si="6"/>
        <v>5654866776.46163i</v>
      </c>
      <c r="C82" s="3" t="str">
        <f t="shared" si="5"/>
        <v>-3.20996600505844E-06-2.47952866676746E-08i</v>
      </c>
      <c r="D82">
        <f t="shared" si="7"/>
        <v>3.2100617688561345E-6</v>
      </c>
      <c r="E82" s="2">
        <f t="shared" si="8"/>
        <v>-109.86973221411267</v>
      </c>
    </row>
    <row r="83" spans="1:5">
      <c r="A83" s="1">
        <v>1000000000</v>
      </c>
      <c r="B83" t="str">
        <f t="shared" si="6"/>
        <v>6283185307.17959i</v>
      </c>
      <c r="C83" s="3" t="str">
        <f t="shared" si="5"/>
        <v>-2.60010035348365E-06-1.80759468433332E-08i</v>
      </c>
      <c r="D83">
        <f t="shared" si="7"/>
        <v>2.6001631848866885E-6</v>
      </c>
      <c r="E83" s="2">
        <f t="shared" si="8"/>
        <v>-111.69998790156917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Find C5</vt:lpstr>
      <vt:lpstr>Check C5</vt:lpstr>
      <vt:lpstr>Sheet3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Ian</dc:creator>
  <cp:lastModifiedBy>Williams, Ian</cp:lastModifiedBy>
  <dcterms:created xsi:type="dcterms:W3CDTF">2013-12-05T21:40:25Z</dcterms:created>
  <dcterms:modified xsi:type="dcterms:W3CDTF">2013-12-10T22:17:12Z</dcterms:modified>
</cp:coreProperties>
</file>